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7\Материалы заседания №7\Материалы заседания\Приложения ДС\"/>
    </mc:Choice>
  </mc:AlternateContent>
  <bookViews>
    <workbookView xWindow="0" yWindow="0" windowWidth="28800" windowHeight="12135" activeTab="1"/>
  </bookViews>
  <sheets>
    <sheet name="уровень 1" sheetId="7" r:id="rId1"/>
    <sheet name="уровень 2" sheetId="8" r:id="rId2"/>
  </sheets>
  <externalReferences>
    <externalReference r:id="rId3"/>
  </externalReferences>
  <definedNames>
    <definedName name="_xlnm.Print_Area" localSheetId="1">'уровень 2'!$A$1:$AQ$51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" i="8" l="1"/>
  <c r="D15" i="7" l="1"/>
  <c r="T12" i="8"/>
  <c r="I12" i="8"/>
  <c r="H12" i="8"/>
  <c r="AN12" i="8"/>
  <c r="L12" i="8"/>
  <c r="AB12" i="8" s="1"/>
  <c r="K12" i="8"/>
  <c r="AQ12" i="8" s="1"/>
  <c r="J12" i="8"/>
  <c r="AP12" i="8" s="1"/>
  <c r="G12" i="8"/>
  <c r="W12" i="8" s="1"/>
  <c r="F12" i="8"/>
  <c r="AK12" i="8" s="1"/>
  <c r="AF15" i="7"/>
  <c r="AC15" i="7"/>
  <c r="AB15" i="7"/>
  <c r="Y15" i="7"/>
  <c r="V15" i="7"/>
  <c r="U15" i="7"/>
  <c r="S15" i="7"/>
  <c r="L15" i="7"/>
  <c r="AE15" i="7" s="1"/>
  <c r="H15" i="7"/>
  <c r="R15" i="7" s="1"/>
  <c r="K15" i="7"/>
  <c r="AD15" i="7" s="1"/>
  <c r="E15" i="7"/>
  <c r="X15" i="7" s="1"/>
  <c r="G15" i="7"/>
  <c r="Z15" i="7" s="1"/>
  <c r="O15" i="7"/>
  <c r="AM12" i="8" l="1"/>
  <c r="H23" i="8"/>
  <c r="E12" i="8"/>
  <c r="AJ12" i="8" s="1"/>
  <c r="D53" i="7"/>
  <c r="W15" i="7"/>
  <c r="AO12" i="8"/>
  <c r="Q12" i="8"/>
  <c r="Y12" i="8"/>
  <c r="Y50" i="8" s="1"/>
  <c r="O12" i="8"/>
  <c r="S12" i="8"/>
  <c r="AI12" i="8" s="1"/>
  <c r="V12" i="8"/>
  <c r="X12" i="8"/>
  <c r="AA12" i="8"/>
  <c r="N12" i="8"/>
  <c r="AD12" i="8" s="1"/>
  <c r="P12" i="8"/>
  <c r="AF12" i="8" s="1"/>
  <c r="R12" i="8"/>
  <c r="AH12" i="8" s="1"/>
  <c r="Z12" i="8"/>
  <c r="P15" i="7"/>
  <c r="AA15" i="7"/>
  <c r="T15" i="7"/>
  <c r="L44" i="8"/>
  <c r="L29" i="8"/>
  <c r="L35" i="7"/>
  <c r="K34" i="7"/>
  <c r="H33" i="7"/>
  <c r="L38" i="7"/>
  <c r="L24" i="7"/>
  <c r="L23" i="7"/>
  <c r="L18" i="7"/>
  <c r="M12" i="8" l="1"/>
  <c r="U12" i="8"/>
  <c r="AC12" i="8" s="1"/>
  <c r="E23" i="8"/>
  <c r="AG12" i="8"/>
  <c r="Q50" i="8"/>
  <c r="AE12" i="8"/>
  <c r="AL12" i="8"/>
  <c r="D20" i="7"/>
  <c r="E17" i="8" l="1"/>
  <c r="E22" i="8"/>
  <c r="D17" i="7" l="1"/>
  <c r="E24" i="8"/>
  <c r="D23" i="7" l="1"/>
  <c r="AO50" i="8" l="1"/>
  <c r="AM14" i="8"/>
  <c r="AK50" i="8"/>
  <c r="AI27" i="8"/>
  <c r="AH16" i="8"/>
  <c r="AH21" i="8"/>
  <c r="AH27" i="8"/>
  <c r="AC32" i="8"/>
  <c r="AC27" i="8"/>
  <c r="AA51" i="8"/>
  <c r="Z51" i="8"/>
  <c r="V50" i="8"/>
  <c r="L19" i="8"/>
  <c r="L14" i="8"/>
  <c r="K19" i="8"/>
  <c r="M14" i="8"/>
  <c r="H32" i="8"/>
  <c r="E26" i="8"/>
  <c r="L31" i="8" l="1"/>
  <c r="L20" i="8"/>
  <c r="L15" i="8"/>
  <c r="L18" i="8"/>
  <c r="L28" i="8"/>
  <c r="L34" i="8"/>
  <c r="L26" i="8"/>
  <c r="L40" i="8"/>
  <c r="L23" i="8"/>
  <c r="L25" i="8"/>
  <c r="L22" i="8"/>
  <c r="L30" i="8"/>
  <c r="L37" i="7" l="1"/>
  <c r="L17" i="7"/>
  <c r="H23" i="7"/>
  <c r="D26" i="7"/>
  <c r="K26" i="7"/>
  <c r="H26" i="7"/>
  <c r="H18" i="7"/>
  <c r="G28" i="7" l="1"/>
  <c r="D18" i="7"/>
  <c r="U24" i="8" l="1"/>
  <c r="U51" i="8" l="1"/>
  <c r="U33" i="8"/>
  <c r="AI32" i="8" l="1"/>
  <c r="AI34" i="8"/>
  <c r="AI44" i="8"/>
  <c r="AI25" i="8"/>
  <c r="AI20" i="8"/>
  <c r="AI17" i="8"/>
  <c r="AI15" i="8"/>
  <c r="AH33" i="8"/>
  <c r="AH32" i="8"/>
  <c r="AH44" i="8"/>
  <c r="AH20" i="8"/>
  <c r="AH15" i="8"/>
  <c r="AH25" i="8"/>
  <c r="AH17" i="8"/>
  <c r="AF32" i="8"/>
  <c r="AF25" i="8"/>
  <c r="AF20" i="8"/>
  <c r="AF17" i="8"/>
  <c r="AF15" i="8"/>
  <c r="AE17" i="8"/>
  <c r="AC25" i="8"/>
  <c r="AC20" i="8"/>
  <c r="AA14" i="8"/>
  <c r="AA40" i="8"/>
  <c r="AA31" i="8"/>
  <c r="AA24" i="8"/>
  <c r="AA19" i="8"/>
  <c r="AA18" i="8"/>
  <c r="Z31" i="8"/>
  <c r="Z40" i="8"/>
  <c r="Z24" i="8"/>
  <c r="Z23" i="8"/>
  <c r="Z19" i="8"/>
  <c r="Z18" i="8"/>
  <c r="Z14" i="8"/>
  <c r="X31" i="8"/>
  <c r="X24" i="8"/>
  <c r="X19" i="8"/>
  <c r="X18" i="8"/>
  <c r="X14" i="8"/>
  <c r="W28" i="8"/>
  <c r="W34" i="8"/>
  <c r="W24" i="8"/>
  <c r="W18" i="8"/>
  <c r="U31" i="8"/>
  <c r="U19" i="8"/>
  <c r="U18" i="8"/>
  <c r="U14" i="8"/>
  <c r="O22" i="8"/>
  <c r="K30" i="8"/>
  <c r="K29" i="8"/>
  <c r="K28" i="8"/>
  <c r="K26" i="8"/>
  <c r="K24" i="8"/>
  <c r="H26" i="8"/>
  <c r="H45" i="8"/>
  <c r="H34" i="8"/>
  <c r="H17" i="8"/>
  <c r="E34" i="8"/>
  <c r="E45" i="8"/>
  <c r="E32" i="8"/>
  <c r="AD37" i="7"/>
  <c r="AA37" i="7"/>
  <c r="AA52" i="7"/>
  <c r="Z31" i="7"/>
  <c r="Z52" i="7"/>
  <c r="T52" i="7"/>
  <c r="U52" i="7"/>
  <c r="T20" i="7"/>
  <c r="R52" i="7"/>
  <c r="O52" i="7"/>
  <c r="L48" i="7"/>
  <c r="H24" i="7"/>
  <c r="K48" i="7" l="1"/>
  <c r="K24" i="7"/>
  <c r="K27" i="7"/>
  <c r="K20" i="7"/>
  <c r="K21" i="7"/>
  <c r="K22" i="7"/>
  <c r="K23" i="7"/>
  <c r="K25" i="7"/>
  <c r="K46" i="7"/>
  <c r="K47" i="7"/>
  <c r="G31" i="7" l="1"/>
  <c r="AL37" i="8" l="1"/>
  <c r="AQ45" i="8" l="1"/>
  <c r="AQ43" i="8"/>
  <c r="AQ42" i="8"/>
  <c r="AQ40" i="8"/>
  <c r="AQ39" i="8"/>
  <c r="AQ38" i="8"/>
  <c r="AQ37" i="8"/>
  <c r="AQ36" i="8"/>
  <c r="AQ35" i="8"/>
  <c r="AQ34" i="8"/>
  <c r="AQ33" i="8"/>
  <c r="AQ30" i="8"/>
  <c r="AQ29" i="8"/>
  <c r="AQ28" i="8"/>
  <c r="AQ26" i="8"/>
  <c r="AQ24" i="8"/>
  <c r="AQ23" i="8"/>
  <c r="AQ22" i="8"/>
  <c r="AQ21" i="8"/>
  <c r="AQ19" i="8"/>
  <c r="AQ18" i="8"/>
  <c r="AQ14" i="8"/>
  <c r="AP45" i="8"/>
  <c r="AP43" i="8"/>
  <c r="AP42" i="8"/>
  <c r="AP40" i="8"/>
  <c r="AP39" i="8"/>
  <c r="AP38" i="8"/>
  <c r="AP37" i="8"/>
  <c r="AP36" i="8"/>
  <c r="AP35" i="8"/>
  <c r="AP34" i="8"/>
  <c r="AP33" i="8"/>
  <c r="AP30" i="8"/>
  <c r="AP29" i="8"/>
  <c r="AP28" i="8"/>
  <c r="AP26" i="8"/>
  <c r="AP24" i="8"/>
  <c r="AP22" i="8"/>
  <c r="AP19" i="8"/>
  <c r="AP18" i="8"/>
  <c r="AP16" i="8"/>
  <c r="AP14" i="8"/>
  <c r="AM45" i="8"/>
  <c r="AM43" i="8"/>
  <c r="AM42" i="8"/>
  <c r="AM40" i="8"/>
  <c r="AM39" i="8"/>
  <c r="AM38" i="8"/>
  <c r="AM37" i="8"/>
  <c r="AM36" i="8"/>
  <c r="AM35" i="8"/>
  <c r="AM34" i="8"/>
  <c r="AM33" i="8"/>
  <c r="AM30" i="8"/>
  <c r="AM29" i="8"/>
  <c r="AM28" i="8"/>
  <c r="AM26" i="8"/>
  <c r="AM24" i="8"/>
  <c r="AM23" i="8"/>
  <c r="AM22" i="8"/>
  <c r="AM21" i="8"/>
  <c r="AM19" i="8"/>
  <c r="AM18" i="8"/>
  <c r="AM16" i="8"/>
  <c r="AM49" i="8" s="1"/>
  <c r="AL28" i="8"/>
  <c r="AL24" i="8"/>
  <c r="AL18" i="8"/>
  <c r="AJ17" i="8"/>
  <c r="AJ45" i="8"/>
  <c r="AJ44" i="8"/>
  <c r="AJ43" i="8"/>
  <c r="AJ42" i="8"/>
  <c r="AJ41" i="8"/>
  <c r="AJ40" i="8"/>
  <c r="AJ39" i="8"/>
  <c r="AJ38" i="8"/>
  <c r="AJ37" i="8"/>
  <c r="AJ36" i="8"/>
  <c r="AJ35" i="8"/>
  <c r="AJ34" i="8"/>
  <c r="AJ33" i="8"/>
  <c r="AJ32" i="8"/>
  <c r="AJ31" i="8"/>
  <c r="AJ30" i="8"/>
  <c r="AJ29" i="8"/>
  <c r="AJ28" i="8"/>
  <c r="AJ26" i="8"/>
  <c r="AJ25" i="8"/>
  <c r="AJ24" i="8"/>
  <c r="AJ23" i="8"/>
  <c r="AJ22" i="8"/>
  <c r="AJ21" i="8"/>
  <c r="AJ20" i="8"/>
  <c r="AJ19" i="8"/>
  <c r="AJ18" i="8"/>
  <c r="AJ16" i="8"/>
  <c r="AJ49" i="8" s="1"/>
  <c r="AJ15" i="8"/>
  <c r="AJ14" i="8"/>
  <c r="AL19" i="8"/>
  <c r="AL22" i="8"/>
  <c r="AL15" i="8"/>
  <c r="AC17" i="8"/>
  <c r="AC18" i="8"/>
  <c r="AC15" i="8"/>
  <c r="AI14" i="8"/>
  <c r="Z15" i="8"/>
  <c r="AF14" i="8"/>
  <c r="AL16" i="8"/>
  <c r="AL17" i="8"/>
  <c r="AL20" i="8"/>
  <c r="AL21" i="8"/>
  <c r="AL23" i="8"/>
  <c r="AL25" i="8"/>
  <c r="AL26" i="8"/>
  <c r="AL29" i="8"/>
  <c r="AL30" i="8"/>
  <c r="AL31" i="8"/>
  <c r="AL32" i="8"/>
  <c r="AL33" i="8"/>
  <c r="AL34" i="8"/>
  <c r="AL35" i="8"/>
  <c r="AL36" i="8"/>
  <c r="AL38" i="8"/>
  <c r="AL39" i="8"/>
  <c r="AL40" i="8"/>
  <c r="AL41" i="8"/>
  <c r="AL42" i="8"/>
  <c r="AL43" i="8"/>
  <c r="AL44" i="8"/>
  <c r="AL45" i="8"/>
  <c r="AL14" i="8"/>
  <c r="W17" i="8"/>
  <c r="O18" i="8"/>
  <c r="G18" i="8"/>
  <c r="E14" i="8"/>
  <c r="U16" i="8"/>
  <c r="AC16" i="8"/>
  <c r="M15" i="8"/>
  <c r="U15" i="8"/>
  <c r="AC14" i="8"/>
  <c r="D24" i="7"/>
  <c r="AG50" i="8" l="1"/>
  <c r="AD50" i="8"/>
  <c r="N50" i="8"/>
  <c r="I50" i="8"/>
  <c r="F50" i="8"/>
  <c r="AF49" i="8"/>
  <c r="AC49" i="8"/>
  <c r="T48" i="8"/>
  <c r="T47" i="8"/>
  <c r="T46" i="8"/>
  <c r="AI45" i="8"/>
  <c r="AH45" i="8"/>
  <c r="AF45" i="8"/>
  <c r="AC45" i="8"/>
  <c r="AA45" i="8"/>
  <c r="Z45" i="8"/>
  <c r="X45" i="8"/>
  <c r="U45" i="8"/>
  <c r="AA44" i="8"/>
  <c r="Z44" i="8"/>
  <c r="X44" i="8"/>
  <c r="U44" i="8"/>
  <c r="AI43" i="8"/>
  <c r="AH43" i="8"/>
  <c r="AF43" i="8"/>
  <c r="AC43" i="8"/>
  <c r="AI42" i="8"/>
  <c r="AH42" i="8"/>
  <c r="AF42" i="8"/>
  <c r="AC42" i="8"/>
  <c r="AI40" i="8"/>
  <c r="AF40" i="8"/>
  <c r="AC40" i="8"/>
  <c r="X40" i="8"/>
  <c r="U40" i="8"/>
  <c r="R40" i="8"/>
  <c r="P40" i="8"/>
  <c r="M40" i="8"/>
  <c r="AI38" i="8"/>
  <c r="AH38" i="8"/>
  <c r="AC38" i="8"/>
  <c r="AI36" i="8"/>
  <c r="AH36" i="8"/>
  <c r="AF36" i="8"/>
  <c r="AC36" i="8"/>
  <c r="AA36" i="8"/>
  <c r="Z36" i="8"/>
  <c r="X36" i="8"/>
  <c r="U36" i="8"/>
  <c r="S36" i="8"/>
  <c r="P36" i="8"/>
  <c r="M36" i="8"/>
  <c r="AI35" i="8"/>
  <c r="AH35" i="8"/>
  <c r="AF35" i="8"/>
  <c r="AC35" i="8"/>
  <c r="AA35" i="8"/>
  <c r="X35" i="8"/>
  <c r="U35" i="8"/>
  <c r="AH34" i="8"/>
  <c r="AF34" i="8"/>
  <c r="AC34" i="8"/>
  <c r="AA34" i="8"/>
  <c r="Z34" i="8"/>
  <c r="X34" i="8"/>
  <c r="U34" i="8"/>
  <c r="P34" i="8"/>
  <c r="O34" i="8"/>
  <c r="M34" i="8"/>
  <c r="AI33" i="8"/>
  <c r="AF33" i="8"/>
  <c r="AC33" i="8"/>
  <c r="AA33" i="8"/>
  <c r="Z33" i="8"/>
  <c r="X33" i="8"/>
  <c r="AA32" i="8"/>
  <c r="Z32" i="8"/>
  <c r="X32" i="8"/>
  <c r="U32" i="8"/>
  <c r="S31" i="8"/>
  <c r="R31" i="8"/>
  <c r="P31" i="8"/>
  <c r="M31" i="8"/>
  <c r="K31" i="8"/>
  <c r="H31" i="8"/>
  <c r="E31" i="8"/>
  <c r="AI30" i="8"/>
  <c r="AH30" i="8"/>
  <c r="AF30" i="8"/>
  <c r="AC30" i="8"/>
  <c r="AA30" i="8"/>
  <c r="Z30" i="8"/>
  <c r="X30" i="8"/>
  <c r="U30" i="8"/>
  <c r="S30" i="8"/>
  <c r="R30" i="8"/>
  <c r="P30" i="8"/>
  <c r="M30" i="8"/>
  <c r="H30" i="8"/>
  <c r="E30" i="8"/>
  <c r="AI29" i="8"/>
  <c r="AH29" i="8"/>
  <c r="AF29" i="8"/>
  <c r="AC29" i="8"/>
  <c r="AA29" i="8"/>
  <c r="Z29" i="8"/>
  <c r="X29" i="8"/>
  <c r="U29" i="8"/>
  <c r="S29" i="8"/>
  <c r="R29" i="8"/>
  <c r="P29" i="8"/>
  <c r="M29" i="8"/>
  <c r="H29" i="8"/>
  <c r="E29" i="8"/>
  <c r="AI28" i="8"/>
  <c r="AH28" i="8"/>
  <c r="AF28" i="8"/>
  <c r="AC28" i="8"/>
  <c r="AA28" i="8"/>
  <c r="Z28" i="8"/>
  <c r="X28" i="8"/>
  <c r="U28" i="8"/>
  <c r="S28" i="8"/>
  <c r="R28" i="8"/>
  <c r="P28" i="8"/>
  <c r="M28" i="8"/>
  <c r="H28" i="8"/>
  <c r="E28" i="8"/>
  <c r="AI26" i="8"/>
  <c r="AH26" i="8"/>
  <c r="AF26" i="8"/>
  <c r="AC26" i="8"/>
  <c r="Z26" i="8"/>
  <c r="AA25" i="8"/>
  <c r="Z25" i="8"/>
  <c r="X25" i="8"/>
  <c r="U25" i="8"/>
  <c r="M25" i="8"/>
  <c r="AI24" i="8"/>
  <c r="AH24" i="8"/>
  <c r="AF24" i="8"/>
  <c r="AC24" i="8"/>
  <c r="S24" i="8"/>
  <c r="R24" i="8"/>
  <c r="P24" i="8"/>
  <c r="O24" i="8"/>
  <c r="M24" i="8"/>
  <c r="H24" i="8"/>
  <c r="AI23" i="8"/>
  <c r="AF23" i="8"/>
  <c r="AC23" i="8"/>
  <c r="AA23" i="8"/>
  <c r="X23" i="8"/>
  <c r="U23" i="8"/>
  <c r="S23" i="8"/>
  <c r="R23" i="8"/>
  <c r="P23" i="8"/>
  <c r="M23" i="8"/>
  <c r="AI22" i="8"/>
  <c r="AH22" i="8"/>
  <c r="AF22" i="8"/>
  <c r="AC22" i="8"/>
  <c r="AA22" i="8"/>
  <c r="Z22" i="8"/>
  <c r="X22" i="8"/>
  <c r="U22" i="8"/>
  <c r="S22" i="8"/>
  <c r="R22" i="8"/>
  <c r="P22" i="8"/>
  <c r="M22" i="8"/>
  <c r="K22" i="8"/>
  <c r="J22" i="8"/>
  <c r="H22" i="8"/>
  <c r="AI21" i="8"/>
  <c r="AF21" i="8"/>
  <c r="AC21" i="8"/>
  <c r="AA21" i="8"/>
  <c r="Z21" i="8"/>
  <c r="X21" i="8"/>
  <c r="U21" i="8"/>
  <c r="AA20" i="8"/>
  <c r="Z20" i="8"/>
  <c r="X20" i="8"/>
  <c r="U20" i="8"/>
  <c r="AI19" i="8"/>
  <c r="AH19" i="8"/>
  <c r="AF19" i="8"/>
  <c r="AC19" i="8"/>
  <c r="S19" i="8"/>
  <c r="R19" i="8"/>
  <c r="P19" i="8"/>
  <c r="M19" i="8"/>
  <c r="H19" i="8"/>
  <c r="E19" i="8"/>
  <c r="AI18" i="8"/>
  <c r="AH18" i="8"/>
  <c r="AF18" i="8"/>
  <c r="S18" i="8"/>
  <c r="R18" i="8"/>
  <c r="P18" i="8"/>
  <c r="M18" i="8"/>
  <c r="K18" i="8"/>
  <c r="J18" i="8"/>
  <c r="H18" i="8"/>
  <c r="E18" i="8"/>
  <c r="AA17" i="8"/>
  <c r="Z17" i="8"/>
  <c r="X17" i="8"/>
  <c r="U17" i="8"/>
  <c r="S17" i="8"/>
  <c r="R17" i="8"/>
  <c r="P17" i="8"/>
  <c r="O17" i="8"/>
  <c r="M17" i="8"/>
  <c r="AF16" i="8"/>
  <c r="Z16" i="8"/>
  <c r="X16" i="8"/>
  <c r="AA15" i="8"/>
  <c r="X15" i="8"/>
  <c r="AH14" i="8"/>
  <c r="S14" i="8"/>
  <c r="R14" i="8"/>
  <c r="P14" i="8"/>
  <c r="H14" i="8"/>
  <c r="AC54" i="7"/>
  <c r="AB54" i="7"/>
  <c r="Y54" i="7"/>
  <c r="X54" i="7"/>
  <c r="S54" i="7"/>
  <c r="P54" i="7"/>
  <c r="J54" i="7"/>
  <c r="I54" i="7"/>
  <c r="F54" i="7"/>
  <c r="E54" i="7"/>
  <c r="AE52" i="7"/>
  <c r="AD52" i="7"/>
  <c r="W52" i="7"/>
  <c r="L52" i="7"/>
  <c r="K52" i="7"/>
  <c r="H52" i="7"/>
  <c r="G52" i="7"/>
  <c r="D52" i="7"/>
  <c r="AF51" i="7"/>
  <c r="V51" i="7"/>
  <c r="N51" i="7"/>
  <c r="AF50" i="7"/>
  <c r="V50" i="7"/>
  <c r="N50" i="7"/>
  <c r="AF49" i="7"/>
  <c r="V49" i="7"/>
  <c r="N49" i="7"/>
  <c r="H48" i="7"/>
  <c r="D48" i="7"/>
  <c r="H46" i="7"/>
  <c r="D46" i="7"/>
  <c r="K45" i="7"/>
  <c r="H45" i="7"/>
  <c r="D45" i="7"/>
  <c r="AE43" i="7"/>
  <c r="AD43" i="7"/>
  <c r="AA43" i="7"/>
  <c r="W43" i="7"/>
  <c r="L43" i="7"/>
  <c r="K43" i="7"/>
  <c r="H43" i="7"/>
  <c r="D43" i="7"/>
  <c r="H41" i="7"/>
  <c r="D41" i="7"/>
  <c r="L40" i="7"/>
  <c r="H40" i="7"/>
  <c r="K39" i="7"/>
  <c r="H39" i="7"/>
  <c r="D39" i="7"/>
  <c r="K38" i="7"/>
  <c r="H38" i="7"/>
  <c r="D38" i="7"/>
  <c r="AE37" i="7"/>
  <c r="W37" i="7"/>
  <c r="K37" i="7"/>
  <c r="H37" i="7"/>
  <c r="G37" i="7"/>
  <c r="D37" i="7"/>
  <c r="K36" i="7"/>
  <c r="H36" i="7"/>
  <c r="D36" i="7"/>
  <c r="K35" i="7"/>
  <c r="H35" i="7"/>
  <c r="D35" i="7"/>
  <c r="AE34" i="7"/>
  <c r="AD34" i="7"/>
  <c r="AA34" i="7"/>
  <c r="W34" i="7"/>
  <c r="L34" i="7"/>
  <c r="H34" i="7"/>
  <c r="D34" i="7"/>
  <c r="AE33" i="7"/>
  <c r="AD33" i="7"/>
  <c r="AA33" i="7"/>
  <c r="W33" i="7"/>
  <c r="L33" i="7"/>
  <c r="K33" i="7"/>
  <c r="D33" i="7"/>
  <c r="AE32" i="7"/>
  <c r="AD32" i="7"/>
  <c r="AA32" i="7"/>
  <c r="W32" i="7"/>
  <c r="L32" i="7"/>
  <c r="K32" i="7"/>
  <c r="H32" i="7"/>
  <c r="D32" i="7"/>
  <c r="AE31" i="7"/>
  <c r="AD31" i="7"/>
  <c r="AA31" i="7"/>
  <c r="W31" i="7"/>
  <c r="U31" i="7"/>
  <c r="T31" i="7"/>
  <c r="R31" i="7"/>
  <c r="O31" i="7"/>
  <c r="L31" i="7"/>
  <c r="K31" i="7"/>
  <c r="H31" i="7"/>
  <c r="D31" i="7"/>
  <c r="L30" i="7"/>
  <c r="K30" i="7"/>
  <c r="H30" i="7"/>
  <c r="D30" i="7"/>
  <c r="L29" i="7"/>
  <c r="H29" i="7"/>
  <c r="G29" i="7"/>
  <c r="D29" i="7"/>
  <c r="AE28" i="7"/>
  <c r="AD28" i="7"/>
  <c r="AA28" i="7"/>
  <c r="W28" i="7"/>
  <c r="U28" i="7"/>
  <c r="T28" i="7"/>
  <c r="R28" i="7"/>
  <c r="Q28" i="7"/>
  <c r="O28" i="7"/>
  <c r="L28" i="7"/>
  <c r="K28" i="7"/>
  <c r="H28" i="7"/>
  <c r="D28" i="7"/>
  <c r="AE27" i="7"/>
  <c r="AD27" i="7"/>
  <c r="AA27" i="7"/>
  <c r="W27" i="7"/>
  <c r="U27" i="7"/>
  <c r="O27" i="7"/>
  <c r="L27" i="7"/>
  <c r="H27" i="7"/>
  <c r="D27" i="7"/>
  <c r="AE25" i="7"/>
  <c r="AD25" i="7"/>
  <c r="AA25" i="7"/>
  <c r="W25" i="7"/>
  <c r="U25" i="7"/>
  <c r="O25" i="7"/>
  <c r="L25" i="7"/>
  <c r="H25" i="7"/>
  <c r="D25" i="7"/>
  <c r="AE22" i="7"/>
  <c r="AD22" i="7"/>
  <c r="AA22" i="7"/>
  <c r="W22" i="7"/>
  <c r="L22" i="7"/>
  <c r="H22" i="7"/>
  <c r="D22" i="7"/>
  <c r="AE21" i="7"/>
  <c r="AD21" i="7"/>
  <c r="AA21" i="7"/>
  <c r="Z21" i="7"/>
  <c r="W21" i="7"/>
  <c r="U21" i="7"/>
  <c r="T21" i="7"/>
  <c r="R21" i="7"/>
  <c r="Q21" i="7"/>
  <c r="O21" i="7"/>
  <c r="L21" i="7"/>
  <c r="H21" i="7"/>
  <c r="G21" i="7"/>
  <c r="D21" i="7"/>
  <c r="AE20" i="7"/>
  <c r="AD20" i="7"/>
  <c r="AA20" i="7"/>
  <c r="Z20" i="7"/>
  <c r="W20" i="7"/>
  <c r="U20" i="7"/>
  <c r="R20" i="7"/>
  <c r="Q20" i="7"/>
  <c r="O20" i="7"/>
  <c r="L20" i="7"/>
  <c r="H20" i="7"/>
  <c r="G20" i="7"/>
  <c r="K19" i="7"/>
  <c r="H19" i="7"/>
  <c r="D19" i="7"/>
  <c r="W18" i="7"/>
  <c r="AE17" i="7"/>
  <c r="AD17" i="7"/>
  <c r="AA17" i="7"/>
  <c r="W17" i="7"/>
  <c r="K17" i="7"/>
  <c r="H17" i="7"/>
</calcChain>
</file>

<file path=xl/sharedStrings.xml><?xml version="1.0" encoding="utf-8"?>
<sst xmlns="http://schemas.openxmlformats.org/spreadsheetml/2006/main" count="184" uniqueCount="80">
  <si>
    <t>Специальности</t>
  </si>
  <si>
    <t>Поправочный коэффициент стоимости обращения</t>
  </si>
  <si>
    <t>Относительный коэффициент стоимости посещения с учетом специальности</t>
  </si>
  <si>
    <t xml:space="preserve">1 уровень </t>
  </si>
  <si>
    <t>1 подуровень</t>
  </si>
  <si>
    <t xml:space="preserve">2 подуровень </t>
  </si>
  <si>
    <t xml:space="preserve">3 подуровень </t>
  </si>
  <si>
    <t>обращения по забол-и</t>
  </si>
  <si>
    <t>неотложная помощь</t>
  </si>
  <si>
    <t>проф.посещения</t>
  </si>
  <si>
    <t>разовые посещения</t>
  </si>
  <si>
    <t>иные доврачебные посещения в УЕТ</t>
  </si>
  <si>
    <t>ДНХБ</t>
  </si>
  <si>
    <t>иные</t>
  </si>
  <si>
    <t>мобильные бригады</t>
  </si>
  <si>
    <t>ФАП</t>
  </si>
  <si>
    <t>Базовый тариф</t>
  </si>
  <si>
    <t>Коэффициент уровня оплаты по АПП</t>
  </si>
  <si>
    <t>Кардиология</t>
  </si>
  <si>
    <t>Детская кардиология</t>
  </si>
  <si>
    <t>Ревматология</t>
  </si>
  <si>
    <t>Педиатрия</t>
  </si>
  <si>
    <t>Терапия</t>
  </si>
  <si>
    <t>Эндокринология</t>
  </si>
  <si>
    <t>Детская 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</si>
  <si>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</si>
  <si>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</si>
  <si>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</si>
  <si>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</si>
  <si>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Детская хирургия</t>
  </si>
  <si>
    <t>Урология</t>
  </si>
  <si>
    <t>Акушерство-гинекология (за исключением использования вспомогательных репродуктивных технология)</t>
  </si>
  <si>
    <t>Оториноларингология (за исключением кохлеарной имплантации)</t>
  </si>
  <si>
    <t>Офтальмология</t>
  </si>
  <si>
    <t>Дерматология</t>
  </si>
  <si>
    <t>Сурдология -оториноларингология</t>
  </si>
  <si>
    <t>Гематология</t>
  </si>
  <si>
    <t>Травматология и ортопедия</t>
  </si>
  <si>
    <t>Гастроэнтерология</t>
  </si>
  <si>
    <t>Пульмонология</t>
  </si>
  <si>
    <t>Профпатология</t>
  </si>
  <si>
    <t>Колопроктология</t>
  </si>
  <si>
    <t>Гериатрия</t>
  </si>
  <si>
    <t>Онкология</t>
  </si>
  <si>
    <t>Детская онкология</t>
  </si>
  <si>
    <t>Диабетология</t>
  </si>
  <si>
    <t>Нейрохирургия</t>
  </si>
  <si>
    <t>Детская урология-андрология</t>
  </si>
  <si>
    <t>Нефрология</t>
  </si>
  <si>
    <t>Доврачебная помощь (взр)</t>
  </si>
  <si>
    <t>Доврачебная помощь (дет)</t>
  </si>
  <si>
    <t>Акушерское дело</t>
  </si>
  <si>
    <t>ВОП</t>
  </si>
  <si>
    <t>Стоматология</t>
  </si>
  <si>
    <t xml:space="preserve">2 уровень </t>
  </si>
  <si>
    <t xml:space="preserve">1 подуровень </t>
  </si>
  <si>
    <t xml:space="preserve">4 подуровень </t>
  </si>
  <si>
    <t xml:space="preserve">                                    </t>
  </si>
  <si>
    <t>Проктология</t>
  </si>
  <si>
    <t>доврачебная обращение и профилактические посещения в УЕТ</t>
  </si>
  <si>
    <t>обращения по заболеваемости</t>
  </si>
  <si>
    <t>№</t>
  </si>
  <si>
    <t>5 подуровень</t>
  </si>
  <si>
    <t>Детская неврология</t>
  </si>
  <si>
    <t>к Тарифному соглашению на 2021 год</t>
  </si>
  <si>
    <t>Тарифы по амбулаторно-поликлинической помощи медицинских организаций 1 уровня на 2021 год</t>
  </si>
  <si>
    <t>Тарифы по амбулаторно-поликлинической помощи медицинских организаций 2 уровня на 2021 год</t>
  </si>
  <si>
    <t>ЦАОП</t>
  </si>
  <si>
    <t>Сердечно-сосудистая хирургия (консультация)</t>
  </si>
  <si>
    <t>Приложение №36</t>
  </si>
  <si>
    <t>Приложение № 37</t>
  </si>
  <si>
    <t>обращения по стоматологии</t>
  </si>
  <si>
    <t>проф.посещения по стоматологии в УЕТ, иные посещения к стоматологу в УЕТ</t>
  </si>
  <si>
    <t xml:space="preserve"> и профилактические посещения в УЕТ, иные доврачебные посещения в УЕТ</t>
  </si>
  <si>
    <t>доврачебная обращение по стоматологии</t>
  </si>
  <si>
    <t xml:space="preserve"> проф.посещения по стоматологии в УЕТ, иные посещения к стоматологу в УЕТ</t>
  </si>
  <si>
    <t>обращения по стоматологии,</t>
  </si>
  <si>
    <t>к Дополнительному соглашению №6</t>
  </si>
  <si>
    <t>Приложение №3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</si>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</sst>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"/>
    <numFmt numFmtId="166" formatCode="0.0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5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/>
    </xf>
    <xf numFmtId="0" fontId="1" fillId="0" borderId="0" xfId="0" applyFont="1" applyAlignment="1"/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0" xfId="0" applyFont="1" applyFill="1"/>
    <xf numFmtId="0" fontId="5" fillId="3" borderId="1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6" borderId="1" xfId="0" applyFont="1" applyFill="1" applyBorder="1"/>
    <xf numFmtId="0" fontId="9" fillId="7" borderId="1" xfId="0" applyFont="1" applyFill="1" applyBorder="1"/>
    <xf numFmtId="164" fontId="9" fillId="7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8" fillId="0" borderId="1" xfId="0" applyFont="1" applyFill="1" applyBorder="1" applyAlignment="1"/>
    <xf numFmtId="2" fontId="8" fillId="0" borderId="1" xfId="0" applyNumberFormat="1" applyFont="1" applyFill="1" applyBorder="1"/>
    <xf numFmtId="0" fontId="8" fillId="0" borderId="1" xfId="0" applyFont="1" applyFill="1" applyBorder="1"/>
    <xf numFmtId="2" fontId="8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/>
    <xf numFmtId="2" fontId="8" fillId="8" borderId="1" xfId="0" applyNumberFormat="1" applyFont="1" applyFill="1" applyBorder="1"/>
    <xf numFmtId="2" fontId="8" fillId="8" borderId="1" xfId="0" applyNumberFormat="1" applyFont="1" applyFill="1" applyBorder="1" applyAlignment="1">
      <alignment horizontal="center"/>
    </xf>
    <xf numFmtId="0" fontId="8" fillId="8" borderId="1" xfId="0" applyFont="1" applyFill="1" applyBorder="1"/>
    <xf numFmtId="1" fontId="8" fillId="8" borderId="1" xfId="0" applyNumberFormat="1" applyFont="1" applyFill="1" applyBorder="1"/>
    <xf numFmtId="0" fontId="8" fillId="0" borderId="1" xfId="0" applyFont="1" applyBorder="1"/>
    <xf numFmtId="2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/>
    </xf>
    <xf numFmtId="2" fontId="5" fillId="3" borderId="0" xfId="0" applyNumberFormat="1" applyFont="1" applyFill="1"/>
    <xf numFmtId="0" fontId="8" fillId="0" borderId="1" xfId="0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11" fillId="3" borderId="1" xfId="0" applyNumberFormat="1" applyFont="1" applyFill="1" applyBorder="1"/>
    <xf numFmtId="2" fontId="5" fillId="3" borderId="1" xfId="0" applyNumberFormat="1" applyFont="1" applyFill="1" applyBorder="1"/>
    <xf numFmtId="0" fontId="8" fillId="8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2" xfId="0" applyFont="1" applyFill="1" applyBorder="1" applyAlignment="1"/>
    <xf numFmtId="0" fontId="8" fillId="0" borderId="3" xfId="0" applyFont="1" applyFill="1" applyBorder="1" applyAlignment="1"/>
    <xf numFmtId="2" fontId="9" fillId="0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\&#1040;&#1055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5">
          <cell r="AG5">
            <v>2045</v>
          </cell>
        </row>
      </sheetData>
      <sheetData sheetId="1">
        <row r="7">
          <cell r="BC7">
            <v>170</v>
          </cell>
        </row>
      </sheetData>
      <sheetData sheetId="2"/>
      <sheetData sheetId="3">
        <row r="6">
          <cell r="AG6">
            <v>1058.48</v>
          </cell>
        </row>
      </sheetData>
      <sheetData sheetId="4">
        <row r="4">
          <cell r="AE4">
            <v>260</v>
          </cell>
        </row>
      </sheetData>
      <sheetData sheetId="5"/>
      <sheetData sheetId="6">
        <row r="5">
          <cell r="AA5">
            <v>188</v>
          </cell>
        </row>
      </sheetData>
      <sheetData sheetId="7">
        <row r="5">
          <cell r="AE5">
            <v>240.76</v>
          </cell>
        </row>
      </sheetData>
      <sheetData sheetId="8">
        <row r="6">
          <cell r="AE6">
            <v>90</v>
          </cell>
        </row>
      </sheetData>
      <sheetData sheetId="9">
        <row r="6">
          <cell r="AU6">
            <v>149</v>
          </cell>
        </row>
      </sheetData>
      <sheetData sheetId="10"/>
      <sheetData sheetId="11">
        <row r="5">
          <cell r="AE5">
            <v>524.16399999999999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view="pageBreakPreview" zoomScale="60" zoomScaleNormal="86" workbookViewId="0">
      <pane xSplit="3" ySplit="16" topLeftCell="D17" activePane="bottomRight" state="frozen"/>
      <selection pane="topRight" activeCell="D1" sqref="D1"/>
      <selection pane="bottomLeft" activeCell="A11" sqref="A11"/>
      <selection pane="bottomRight" activeCell="Y10" sqref="Y10:Y11"/>
    </sheetView>
  </sheetViews>
  <sheetFormatPr defaultColWidth="8.85546875" defaultRowHeight="12.75" x14ac:dyDescent="0.2"/>
  <cols>
    <col min="1" max="1" width="32.7109375" style="1" customWidth="1"/>
    <col min="2" max="2" width="19.7109375" style="1" hidden="1" customWidth="1"/>
    <col min="3" max="3" width="23.7109375" style="1" hidden="1" customWidth="1"/>
    <col min="4" max="4" width="9.7109375" style="1" customWidth="1"/>
    <col min="5" max="5" width="10.28515625" style="1" customWidth="1"/>
    <col min="6" max="6" width="12.140625" style="1" customWidth="1"/>
    <col min="7" max="7" width="7.85546875" style="1" customWidth="1"/>
    <col min="8" max="8" width="9.5703125" style="1" customWidth="1"/>
    <col min="9" max="9" width="8.42578125" style="1" customWidth="1"/>
    <col min="10" max="10" width="9.28515625" style="1" customWidth="1"/>
    <col min="11" max="11" width="8.85546875" style="1" customWidth="1"/>
    <col min="12" max="12" width="7.7109375" style="1" customWidth="1"/>
    <col min="13" max="13" width="8.42578125" style="1" hidden="1" customWidth="1"/>
    <col min="14" max="14" width="7.140625" style="1" customWidth="1"/>
    <col min="15" max="15" width="8.85546875" style="1" customWidth="1"/>
    <col min="16" max="16" width="10.5703125" style="1" customWidth="1"/>
    <col min="17" max="19" width="8.85546875" style="1" customWidth="1"/>
    <col min="20" max="20" width="6.5703125" style="1" customWidth="1"/>
    <col min="21" max="21" width="6.7109375" style="1" customWidth="1"/>
    <col min="22" max="22" width="7.140625" style="1" customWidth="1"/>
    <col min="23" max="23" width="8.85546875" style="1"/>
    <col min="24" max="24" width="11.7109375" style="1" customWidth="1"/>
    <col min="25" max="25" width="9.28515625" style="1" customWidth="1"/>
    <col min="26" max="29" width="8.85546875" style="1"/>
    <col min="30" max="32" width="8" style="1" customWidth="1"/>
    <col min="33" max="16384" width="8.85546875" style="1"/>
  </cols>
  <sheetData>
    <row r="1" spans="1:35" ht="15.75" x14ac:dyDescent="0.2">
      <c r="Q1" s="61" t="s">
        <v>78</v>
      </c>
      <c r="AB1" s="61"/>
    </row>
    <row r="2" spans="1:35" ht="15.75" x14ac:dyDescent="0.2">
      <c r="Q2" s="61" t="s">
        <v>77</v>
      </c>
      <c r="AB2" s="61"/>
    </row>
    <row r="4" spans="1:35" ht="15.75" x14ac:dyDescent="0.25">
      <c r="Q4" s="2" t="s">
        <v>69</v>
      </c>
      <c r="AB4" s="2"/>
      <c r="AG4" s="3"/>
      <c r="AH4" s="4"/>
      <c r="AI4" s="4"/>
    </row>
    <row r="5" spans="1:35" ht="15.75" x14ac:dyDescent="0.25">
      <c r="Q5" s="2" t="s">
        <v>64</v>
      </c>
      <c r="AB5" s="2"/>
      <c r="AG5" s="3"/>
      <c r="AH5" s="4"/>
      <c r="AI5" s="4"/>
    </row>
    <row r="6" spans="1:35" ht="15.75" x14ac:dyDescent="0.25">
      <c r="Q6" s="2"/>
      <c r="AB6" s="2"/>
      <c r="AG6" s="3"/>
      <c r="AH6" s="4"/>
      <c r="AI6" s="4"/>
    </row>
    <row r="7" spans="1:35" ht="18.75" x14ac:dyDescent="0.3">
      <c r="D7" s="5" t="s">
        <v>65</v>
      </c>
      <c r="AF7" s="2"/>
      <c r="AG7" s="3"/>
      <c r="AH7" s="4"/>
      <c r="AI7" s="4"/>
    </row>
    <row r="8" spans="1:35" ht="13.15" customHeight="1" x14ac:dyDescent="0.2">
      <c r="A8" s="66" t="s">
        <v>0</v>
      </c>
      <c r="B8" s="67" t="s">
        <v>1</v>
      </c>
      <c r="C8" s="67" t="s">
        <v>2</v>
      </c>
      <c r="D8" s="68" t="s">
        <v>3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</row>
    <row r="9" spans="1:35" x14ac:dyDescent="0.2">
      <c r="A9" s="66"/>
      <c r="B9" s="67"/>
      <c r="C9" s="67"/>
      <c r="D9" s="68" t="s">
        <v>4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4" t="s">
        <v>5</v>
      </c>
      <c r="P9" s="64"/>
      <c r="Q9" s="64"/>
      <c r="R9" s="64"/>
      <c r="S9" s="64"/>
      <c r="T9" s="64"/>
      <c r="U9" s="64"/>
      <c r="V9" s="64"/>
      <c r="W9" s="64" t="s">
        <v>6</v>
      </c>
      <c r="X9" s="64"/>
      <c r="Y9" s="64"/>
      <c r="Z9" s="64"/>
      <c r="AA9" s="64"/>
      <c r="AB9" s="64"/>
      <c r="AC9" s="64"/>
      <c r="AD9" s="64"/>
      <c r="AE9" s="64"/>
      <c r="AF9" s="64"/>
    </row>
    <row r="10" spans="1:35" ht="12.75" customHeight="1" x14ac:dyDescent="0.2">
      <c r="A10" s="66"/>
      <c r="B10" s="67"/>
      <c r="C10" s="67"/>
      <c r="D10" s="64" t="s">
        <v>60</v>
      </c>
      <c r="E10" s="64" t="s">
        <v>71</v>
      </c>
      <c r="F10" s="64" t="s">
        <v>74</v>
      </c>
      <c r="G10" s="64" t="s">
        <v>8</v>
      </c>
      <c r="H10" s="64" t="s">
        <v>9</v>
      </c>
      <c r="I10" s="64"/>
      <c r="J10" s="64"/>
      <c r="K10" s="64"/>
      <c r="L10" s="64"/>
      <c r="M10" s="64"/>
      <c r="N10" s="64"/>
      <c r="O10" s="64" t="s">
        <v>60</v>
      </c>
      <c r="P10" s="64" t="s">
        <v>71</v>
      </c>
      <c r="Q10" s="64" t="s">
        <v>8</v>
      </c>
      <c r="R10" s="64" t="s">
        <v>9</v>
      </c>
      <c r="S10" s="64"/>
      <c r="T10" s="64"/>
      <c r="U10" s="64"/>
      <c r="V10" s="64"/>
      <c r="W10" s="64" t="s">
        <v>60</v>
      </c>
      <c r="X10" s="64" t="s">
        <v>71</v>
      </c>
      <c r="Y10" s="64" t="s">
        <v>59</v>
      </c>
      <c r="Z10" s="64" t="s">
        <v>8</v>
      </c>
      <c r="AA10" s="64" t="s">
        <v>9</v>
      </c>
      <c r="AB10" s="64"/>
      <c r="AC10" s="64"/>
      <c r="AD10" s="64"/>
      <c r="AE10" s="64"/>
      <c r="AF10" s="64"/>
    </row>
    <row r="11" spans="1:35" ht="97.5" customHeight="1" x14ac:dyDescent="0.2">
      <c r="A11" s="66"/>
      <c r="B11" s="67"/>
      <c r="C11" s="67"/>
      <c r="D11" s="64"/>
      <c r="E11" s="64"/>
      <c r="F11" s="64"/>
      <c r="G11" s="64"/>
      <c r="H11" s="28" t="s">
        <v>10</v>
      </c>
      <c r="I11" s="28" t="s">
        <v>72</v>
      </c>
      <c r="J11" s="28" t="s">
        <v>73</v>
      </c>
      <c r="K11" s="28" t="s">
        <v>12</v>
      </c>
      <c r="L11" s="28" t="s">
        <v>13</v>
      </c>
      <c r="M11" s="28" t="s">
        <v>14</v>
      </c>
      <c r="N11" s="28" t="s">
        <v>15</v>
      </c>
      <c r="O11" s="64"/>
      <c r="P11" s="64"/>
      <c r="Q11" s="64"/>
      <c r="R11" s="28" t="s">
        <v>10</v>
      </c>
      <c r="S11" s="28" t="s">
        <v>72</v>
      </c>
      <c r="T11" s="28" t="s">
        <v>12</v>
      </c>
      <c r="U11" s="28" t="s">
        <v>13</v>
      </c>
      <c r="V11" s="28" t="s">
        <v>15</v>
      </c>
      <c r="W11" s="64"/>
      <c r="X11" s="64"/>
      <c r="Y11" s="64"/>
      <c r="Z11" s="64"/>
      <c r="AA11" s="28" t="s">
        <v>10</v>
      </c>
      <c r="AB11" s="28" t="s">
        <v>75</v>
      </c>
      <c r="AC11" s="28" t="s">
        <v>11</v>
      </c>
      <c r="AD11" s="28" t="s">
        <v>12</v>
      </c>
      <c r="AE11" s="28" t="s">
        <v>13</v>
      </c>
      <c r="AF11" s="28" t="s">
        <v>15</v>
      </c>
    </row>
    <row r="12" spans="1:35" ht="14.45" hidden="1" customHeight="1" x14ac:dyDescent="0.2">
      <c r="A12" s="26">
        <v>2017</v>
      </c>
      <c r="B12" s="27"/>
      <c r="C12" s="27"/>
      <c r="D12" s="26">
        <v>1833.44</v>
      </c>
      <c r="E12" s="26">
        <v>166.9</v>
      </c>
      <c r="F12" s="26">
        <v>126.72</v>
      </c>
      <c r="G12" s="26">
        <v>856.3</v>
      </c>
      <c r="H12" s="26">
        <v>181.21</v>
      </c>
      <c r="I12" s="26">
        <v>120.17</v>
      </c>
      <c r="J12" s="26">
        <v>98.68</v>
      </c>
      <c r="K12" s="26">
        <v>466.48</v>
      </c>
      <c r="L12" s="26">
        <v>101.48</v>
      </c>
      <c r="M12" s="26">
        <v>470.82</v>
      </c>
      <c r="N12" s="26">
        <v>304.54000000000002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5" ht="14.45" hidden="1" customHeight="1" x14ac:dyDescent="0.2">
      <c r="A13" s="26">
        <v>2018</v>
      </c>
      <c r="B13" s="27"/>
      <c r="C13" s="27"/>
      <c r="D13" s="29">
        <v>2176.75</v>
      </c>
      <c r="E13" s="29">
        <v>192.37</v>
      </c>
      <c r="F13" s="29">
        <v>126.72</v>
      </c>
      <c r="G13" s="29">
        <v>941.93</v>
      </c>
      <c r="H13" s="29">
        <v>252.11</v>
      </c>
      <c r="I13" s="29">
        <v>138.44</v>
      </c>
      <c r="J13" s="29">
        <v>98.68</v>
      </c>
      <c r="K13" s="29">
        <v>557.32000000000005</v>
      </c>
      <c r="L13" s="29">
        <v>121.78</v>
      </c>
      <c r="M13" s="29">
        <v>564.98</v>
      </c>
      <c r="N13" s="29">
        <v>365.44799999999998</v>
      </c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</row>
    <row r="14" spans="1:35" ht="14.45" hidden="1" customHeight="1" x14ac:dyDescent="0.2">
      <c r="A14" s="26">
        <v>2019</v>
      </c>
      <c r="B14" s="27"/>
      <c r="C14" s="27"/>
      <c r="D14" s="11">
        <v>2024.18</v>
      </c>
      <c r="E14" s="11">
        <v>186.5</v>
      </c>
      <c r="F14" s="11">
        <v>122.92</v>
      </c>
      <c r="G14" s="11">
        <v>886.1</v>
      </c>
      <c r="H14" s="11">
        <v>211</v>
      </c>
      <c r="I14" s="31">
        <v>134.286</v>
      </c>
      <c r="J14" s="31">
        <v>95</v>
      </c>
      <c r="K14" s="11">
        <v>280</v>
      </c>
      <c r="L14" s="11">
        <v>90</v>
      </c>
      <c r="M14" s="11">
        <v>524.16</v>
      </c>
      <c r="N14" s="11">
        <v>107.158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31"/>
      <c r="AC14" s="31"/>
      <c r="AD14" s="11"/>
      <c r="AE14" s="11"/>
      <c r="AF14" s="11"/>
    </row>
    <row r="15" spans="1:35" hidden="1" x14ac:dyDescent="0.2">
      <c r="A15" s="65" t="s">
        <v>16</v>
      </c>
      <c r="B15" s="65"/>
      <c r="C15" s="65"/>
      <c r="D15" s="50">
        <f>[1]заб.без.стом.!AG$5</f>
        <v>2045</v>
      </c>
      <c r="E15" s="50">
        <f>'[1]стом обр.'!BC$7</f>
        <v>170</v>
      </c>
      <c r="F15" s="7">
        <v>170</v>
      </c>
      <c r="G15" s="50">
        <f>'[1]неотложка с коэф'!AG$6</f>
        <v>1058.48</v>
      </c>
      <c r="H15" s="50">
        <f>'[1]разовые без стом'!AE$5</f>
        <v>240.76</v>
      </c>
      <c r="I15" s="30">
        <v>149</v>
      </c>
      <c r="J15" s="30">
        <v>149</v>
      </c>
      <c r="K15" s="50">
        <f>[1]ДНХБ!AE$4</f>
        <v>260</v>
      </c>
      <c r="L15" s="50">
        <f>[1]иные!AE$6</f>
        <v>90</v>
      </c>
      <c r="M15" s="7">
        <v>524.16</v>
      </c>
      <c r="N15" s="7">
        <v>214.31688</v>
      </c>
      <c r="O15" s="7">
        <f>D15</f>
        <v>2045</v>
      </c>
      <c r="P15" s="50">
        <f>E15</f>
        <v>170</v>
      </c>
      <c r="Q15" s="7">
        <v>1058.48</v>
      </c>
      <c r="R15" s="50">
        <f>H15</f>
        <v>240.76</v>
      </c>
      <c r="S15" s="7">
        <f>J15</f>
        <v>149</v>
      </c>
      <c r="T15" s="50">
        <f>K15</f>
        <v>260</v>
      </c>
      <c r="U15" s="50">
        <f>L15</f>
        <v>90</v>
      </c>
      <c r="V15" s="7">
        <f>N15</f>
        <v>214.31688</v>
      </c>
      <c r="W15" s="7">
        <f t="shared" ref="W15:AE15" si="0">D15</f>
        <v>2045</v>
      </c>
      <c r="X15" s="50">
        <f t="shared" si="0"/>
        <v>170</v>
      </c>
      <c r="Y15" s="7">
        <f t="shared" si="0"/>
        <v>170</v>
      </c>
      <c r="Z15" s="50">
        <f t="shared" si="0"/>
        <v>1058.48</v>
      </c>
      <c r="AA15" s="50">
        <f t="shared" si="0"/>
        <v>240.76</v>
      </c>
      <c r="AB15" s="30">
        <f t="shared" si="0"/>
        <v>149</v>
      </c>
      <c r="AC15" s="30">
        <f t="shared" si="0"/>
        <v>149</v>
      </c>
      <c r="AD15" s="50">
        <f t="shared" si="0"/>
        <v>260</v>
      </c>
      <c r="AE15" s="50">
        <f t="shared" si="0"/>
        <v>90</v>
      </c>
      <c r="AF15" s="7">
        <f>N15</f>
        <v>214.31688</v>
      </c>
    </row>
    <row r="16" spans="1:35" ht="18.600000000000001" hidden="1" customHeight="1" x14ac:dyDescent="0.2">
      <c r="A16" s="63" t="s">
        <v>17</v>
      </c>
      <c r="B16" s="63"/>
      <c r="C16" s="63"/>
      <c r="D16" s="20">
        <v>1.073</v>
      </c>
      <c r="E16" s="20">
        <v>1.1519999999999999</v>
      </c>
      <c r="F16" s="20">
        <v>1.1519999999999999</v>
      </c>
      <c r="G16" s="20">
        <v>1.052</v>
      </c>
      <c r="H16" s="20">
        <v>1</v>
      </c>
      <c r="I16" s="20">
        <v>1.1519999999999999</v>
      </c>
      <c r="J16" s="20">
        <v>1.1519999999999999</v>
      </c>
      <c r="K16" s="20">
        <v>1</v>
      </c>
      <c r="L16" s="20">
        <v>1</v>
      </c>
      <c r="M16" s="20">
        <v>1.1910000000000001</v>
      </c>
      <c r="N16" s="20">
        <v>1.153</v>
      </c>
      <c r="O16" s="8">
        <v>1.0740000000000001</v>
      </c>
      <c r="P16" s="8">
        <v>1.1519999999999999</v>
      </c>
      <c r="Q16" s="8">
        <v>1.0529999999999999</v>
      </c>
      <c r="R16" s="8">
        <v>1</v>
      </c>
      <c r="S16" s="8">
        <v>1.1519999999999999</v>
      </c>
      <c r="T16" s="8">
        <v>1</v>
      </c>
      <c r="U16" s="8">
        <v>1</v>
      </c>
      <c r="V16" s="8">
        <v>1.1539999999999999</v>
      </c>
      <c r="W16" s="8">
        <v>1.0760000000000001</v>
      </c>
      <c r="X16" s="8">
        <v>1.1519999999999999</v>
      </c>
      <c r="Y16" s="8">
        <v>1.1519999999999999</v>
      </c>
      <c r="Z16" s="8">
        <v>1.0549999999999999</v>
      </c>
      <c r="AA16" s="8">
        <v>1</v>
      </c>
      <c r="AB16" s="8">
        <v>1.1519999999999999</v>
      </c>
      <c r="AC16" s="8">
        <v>1.1519999999999999</v>
      </c>
      <c r="AD16" s="8">
        <v>1</v>
      </c>
      <c r="AE16" s="8">
        <v>1</v>
      </c>
      <c r="AF16" s="8">
        <v>1.1559999999999999</v>
      </c>
    </row>
    <row r="17" spans="1:32" x14ac:dyDescent="0.2">
      <c r="A17" s="19" t="s">
        <v>18</v>
      </c>
      <c r="B17" s="9">
        <v>1.04</v>
      </c>
      <c r="C17" s="10">
        <v>0.97399999999999998</v>
      </c>
      <c r="D17" s="33">
        <f>$D$15*$D$16*B17</f>
        <v>2282.0563999999999</v>
      </c>
      <c r="E17" s="33"/>
      <c r="F17" s="33"/>
      <c r="G17" s="34"/>
      <c r="H17" s="33">
        <f>$H$15*$H$16*C17</f>
        <v>234.50023999999999</v>
      </c>
      <c r="I17" s="37"/>
      <c r="J17" s="38"/>
      <c r="K17" s="37">
        <f>$K$15*$K$16*C17</f>
        <v>253.23999999999998</v>
      </c>
      <c r="L17" s="37">
        <f t="shared" ref="L17:L18" si="1">$L$15*$L$16*C17</f>
        <v>87.66</v>
      </c>
      <c r="M17" s="37"/>
      <c r="N17" s="39"/>
      <c r="O17" s="37"/>
      <c r="P17" s="37"/>
      <c r="Q17" s="39"/>
      <c r="R17" s="37"/>
      <c r="S17" s="37"/>
      <c r="T17" s="37"/>
      <c r="U17" s="37"/>
      <c r="V17" s="39"/>
      <c r="W17" s="37">
        <f>$W$15*$W$16*B17</f>
        <v>2288.4367999999999</v>
      </c>
      <c r="X17" s="37"/>
      <c r="Y17" s="37"/>
      <c r="Z17" s="39"/>
      <c r="AA17" s="37">
        <f>$AA$15*$AA$16*C17</f>
        <v>234.50023999999999</v>
      </c>
      <c r="AB17" s="37"/>
      <c r="AC17" s="38"/>
      <c r="AD17" s="37">
        <f>$AD$15*$AD$16*C17</f>
        <v>253.23999999999998</v>
      </c>
      <c r="AE17" s="37">
        <f>$AE$15*$AE$16*C17</f>
        <v>87.66</v>
      </c>
      <c r="AF17" s="39"/>
    </row>
    <row r="18" spans="1:32" x14ac:dyDescent="0.2">
      <c r="A18" s="19" t="s">
        <v>19</v>
      </c>
      <c r="B18" s="9">
        <v>1.04</v>
      </c>
      <c r="C18" s="10">
        <v>0.97399999999999998</v>
      </c>
      <c r="D18" s="33">
        <f>$D$15*$D$16*B18</f>
        <v>2282.0563999999999</v>
      </c>
      <c r="E18" s="33"/>
      <c r="F18" s="33"/>
      <c r="G18" s="34"/>
      <c r="H18" s="33">
        <f>$H$15*$H$16*C18</f>
        <v>234.50023999999999</v>
      </c>
      <c r="I18" s="37"/>
      <c r="J18" s="38"/>
      <c r="K18" s="37"/>
      <c r="L18" s="37">
        <f t="shared" si="1"/>
        <v>87.66</v>
      </c>
      <c r="M18" s="37"/>
      <c r="N18" s="39"/>
      <c r="O18" s="37"/>
      <c r="P18" s="37"/>
      <c r="Q18" s="39"/>
      <c r="R18" s="37"/>
      <c r="S18" s="37"/>
      <c r="T18" s="37"/>
      <c r="U18" s="37"/>
      <c r="V18" s="39"/>
      <c r="W18" s="37">
        <f>$W$15*$W$16*B18</f>
        <v>2288.4367999999999</v>
      </c>
      <c r="X18" s="37"/>
      <c r="Y18" s="37"/>
      <c r="Z18" s="39"/>
      <c r="AA18" s="37"/>
      <c r="AB18" s="37"/>
      <c r="AC18" s="38"/>
      <c r="AD18" s="37"/>
      <c r="AE18" s="37"/>
      <c r="AF18" s="39"/>
    </row>
    <row r="19" spans="1:32" x14ac:dyDescent="0.2">
      <c r="A19" s="19" t="s">
        <v>20</v>
      </c>
      <c r="B19" s="9">
        <v>1.04</v>
      </c>
      <c r="C19" s="10">
        <v>0.97399999999999998</v>
      </c>
      <c r="D19" s="33">
        <f>$D$15*$D$16*B19</f>
        <v>2282.0563999999999</v>
      </c>
      <c r="E19" s="33"/>
      <c r="F19" s="33"/>
      <c r="G19" s="34"/>
      <c r="H19" s="33">
        <f>$H$15*$H$16*C19</f>
        <v>234.50023999999999</v>
      </c>
      <c r="I19" s="37"/>
      <c r="J19" s="38"/>
      <c r="K19" s="37">
        <f>$K$15*$K$16*C19</f>
        <v>253.23999999999998</v>
      </c>
      <c r="L19" s="37"/>
      <c r="M19" s="39"/>
      <c r="N19" s="39"/>
      <c r="O19" s="37"/>
      <c r="P19" s="37"/>
      <c r="Q19" s="39"/>
      <c r="R19" s="37"/>
      <c r="S19" s="37"/>
      <c r="T19" s="39"/>
      <c r="U19" s="37"/>
      <c r="V19" s="39"/>
      <c r="W19" s="37"/>
      <c r="X19" s="37"/>
      <c r="Y19" s="37"/>
      <c r="Z19" s="39"/>
      <c r="AA19" s="37"/>
      <c r="AB19" s="37"/>
      <c r="AC19" s="38"/>
      <c r="AD19" s="39"/>
      <c r="AE19" s="37"/>
      <c r="AF19" s="39"/>
    </row>
    <row r="20" spans="1:32" x14ac:dyDescent="0.2">
      <c r="A20" s="19" t="s">
        <v>21</v>
      </c>
      <c r="B20" s="9">
        <v>1.25</v>
      </c>
      <c r="C20" s="10">
        <v>1.29</v>
      </c>
      <c r="D20" s="33">
        <f>$D$15*$D$16*B20</f>
        <v>2742.8562499999998</v>
      </c>
      <c r="E20" s="33"/>
      <c r="F20" s="33"/>
      <c r="G20" s="33">
        <f>$G$15*$G$16*C20</f>
        <v>1436.4420384000002</v>
      </c>
      <c r="H20" s="33">
        <f t="shared" ref="H20:H23" si="2">$H$15*$H$16*C20</f>
        <v>310.5804</v>
      </c>
      <c r="I20" s="37"/>
      <c r="J20" s="38"/>
      <c r="K20" s="37">
        <f t="shared" ref="K20:K26" si="3">$K$15*$K$16*C20</f>
        <v>335.40000000000003</v>
      </c>
      <c r="L20" s="37">
        <f>$L$15*$L$16*C20</f>
        <v>116.10000000000001</v>
      </c>
      <c r="M20" s="39"/>
      <c r="N20" s="37"/>
      <c r="O20" s="37">
        <f>$O$15*$O$16*B20</f>
        <v>2745.4124999999999</v>
      </c>
      <c r="P20" s="37"/>
      <c r="Q20" s="37">
        <f>$Q$15*$Q$16*C20</f>
        <v>1437.8074776000001</v>
      </c>
      <c r="R20" s="37">
        <f>$R$15*$R$16*C20</f>
        <v>310.5804</v>
      </c>
      <c r="S20" s="40"/>
      <c r="T20" s="37">
        <f>$T$15*$T$16*C20</f>
        <v>335.40000000000003</v>
      </c>
      <c r="U20" s="37">
        <f>$U$15*$U$16*C20</f>
        <v>116.10000000000001</v>
      </c>
      <c r="V20" s="37"/>
      <c r="W20" s="37">
        <f>$W$15*$W$16*B20</f>
        <v>2750.5250000000001</v>
      </c>
      <c r="X20" s="37"/>
      <c r="Y20" s="37"/>
      <c r="Z20" s="37">
        <f>$Z$15*$Z$16*C20</f>
        <v>1440.538356</v>
      </c>
      <c r="AA20" s="37">
        <f>$AA$15*$AA$16*C20</f>
        <v>310.5804</v>
      </c>
      <c r="AB20" s="37"/>
      <c r="AC20" s="38"/>
      <c r="AD20" s="37">
        <f>$AD$15*$AD$16*C20</f>
        <v>335.40000000000003</v>
      </c>
      <c r="AE20" s="37">
        <f>$AE$15*$AE$16*C20</f>
        <v>116.10000000000001</v>
      </c>
      <c r="AF20" s="37"/>
    </row>
    <row r="21" spans="1:32" x14ac:dyDescent="0.2">
      <c r="A21" s="19" t="s">
        <v>22</v>
      </c>
      <c r="B21" s="9">
        <v>0.81</v>
      </c>
      <c r="C21" s="10">
        <v>0.85540000000000005</v>
      </c>
      <c r="D21" s="33">
        <f t="shared" ref="D21:D24" si="4">$D$15*$D$16*B21</f>
        <v>1777.37085</v>
      </c>
      <c r="E21" s="33"/>
      <c r="F21" s="33"/>
      <c r="G21" s="33">
        <f>$G$15*$G$16*C21</f>
        <v>952.50582918400005</v>
      </c>
      <c r="H21" s="33">
        <f t="shared" si="2"/>
        <v>205.94610399999999</v>
      </c>
      <c r="I21" s="37"/>
      <c r="J21" s="38"/>
      <c r="K21" s="37">
        <f t="shared" si="3"/>
        <v>222.40400000000002</v>
      </c>
      <c r="L21" s="37">
        <f t="shared" ref="L21:L24" si="5">$L$15*$L$16*C21</f>
        <v>76.986000000000004</v>
      </c>
      <c r="M21" s="37"/>
      <c r="N21" s="37"/>
      <c r="O21" s="37">
        <f>$O$15*$O$16*B21</f>
        <v>1779.0273</v>
      </c>
      <c r="P21" s="37"/>
      <c r="Q21" s="37">
        <f>$Q$15*$Q$16*C21</f>
        <v>953.41125297600001</v>
      </c>
      <c r="R21" s="37">
        <f>$R$15*$R$16*C21</f>
        <v>205.94610399999999</v>
      </c>
      <c r="S21" s="37"/>
      <c r="T21" s="37">
        <f>$T$15*$T$16*C21</f>
        <v>222.40400000000002</v>
      </c>
      <c r="U21" s="37">
        <f>$U$15*$U$16*C21</f>
        <v>76.986000000000004</v>
      </c>
      <c r="V21" s="37"/>
      <c r="W21" s="37">
        <f>$W$15*$W$16*B21</f>
        <v>1782.3402000000001</v>
      </c>
      <c r="X21" s="37"/>
      <c r="Y21" s="37"/>
      <c r="Z21" s="37">
        <f>$Z$15*$Z$16*C21</f>
        <v>955.22210056000006</v>
      </c>
      <c r="AA21" s="37">
        <f t="shared" ref="AA21:AA22" si="6">$AA$15*$AA$16*C21</f>
        <v>205.94610399999999</v>
      </c>
      <c r="AB21" s="37"/>
      <c r="AC21" s="38"/>
      <c r="AD21" s="37">
        <f t="shared" ref="AD21:AD22" si="7">$AD$15*$AD$16*C21</f>
        <v>222.40400000000002</v>
      </c>
      <c r="AE21" s="37">
        <f t="shared" ref="AE21:AE22" si="8">$AE$15*$AE$16*C21</f>
        <v>76.986000000000004</v>
      </c>
      <c r="AF21" s="37"/>
    </row>
    <row r="22" spans="1:32" x14ac:dyDescent="0.2">
      <c r="A22" s="19" t="s">
        <v>23</v>
      </c>
      <c r="B22" s="9">
        <v>1.52</v>
      </c>
      <c r="C22" s="10">
        <v>1.7598</v>
      </c>
      <c r="D22" s="33">
        <f t="shared" si="4"/>
        <v>3335.3131999999996</v>
      </c>
      <c r="E22" s="33"/>
      <c r="F22" s="33"/>
      <c r="G22" s="33"/>
      <c r="H22" s="33">
        <f t="shared" si="2"/>
        <v>423.68944799999997</v>
      </c>
      <c r="I22" s="37"/>
      <c r="J22" s="38"/>
      <c r="K22" s="37">
        <f t="shared" si="3"/>
        <v>457.548</v>
      </c>
      <c r="L22" s="37">
        <f t="shared" si="5"/>
        <v>158.38200000000001</v>
      </c>
      <c r="M22" s="37"/>
      <c r="N22" s="39"/>
      <c r="O22" s="37"/>
      <c r="P22" s="37"/>
      <c r="Q22" s="39"/>
      <c r="R22" s="37"/>
      <c r="S22" s="37"/>
      <c r="T22" s="37"/>
      <c r="U22" s="37"/>
      <c r="V22" s="39"/>
      <c r="W22" s="37">
        <f>$W$15*$W$16*B22</f>
        <v>3344.6384000000003</v>
      </c>
      <c r="X22" s="37"/>
      <c r="Y22" s="37"/>
      <c r="Z22" s="37"/>
      <c r="AA22" s="37">
        <f t="shared" si="6"/>
        <v>423.68944799999997</v>
      </c>
      <c r="AB22" s="37"/>
      <c r="AC22" s="38"/>
      <c r="AD22" s="37">
        <f t="shared" si="7"/>
        <v>457.548</v>
      </c>
      <c r="AE22" s="37">
        <f t="shared" si="8"/>
        <v>158.38200000000001</v>
      </c>
      <c r="AF22" s="39"/>
    </row>
    <row r="23" spans="1:32" x14ac:dyDescent="0.2">
      <c r="A23" s="19" t="s">
        <v>24</v>
      </c>
      <c r="B23" s="9">
        <v>1.52</v>
      </c>
      <c r="C23" s="10">
        <v>1.7598</v>
      </c>
      <c r="D23" s="33">
        <f>$D$15*$D$16*B23</f>
        <v>3335.3131999999996</v>
      </c>
      <c r="E23" s="33"/>
      <c r="F23" s="33"/>
      <c r="G23" s="33"/>
      <c r="H23" s="33">
        <f t="shared" si="2"/>
        <v>423.68944799999997</v>
      </c>
      <c r="I23" s="37"/>
      <c r="J23" s="38"/>
      <c r="K23" s="37">
        <f t="shared" si="3"/>
        <v>457.548</v>
      </c>
      <c r="L23" s="37">
        <f t="shared" si="5"/>
        <v>158.38200000000001</v>
      </c>
      <c r="M23" s="39"/>
      <c r="N23" s="39"/>
      <c r="O23" s="37"/>
      <c r="P23" s="37"/>
      <c r="Q23" s="39"/>
      <c r="R23" s="37"/>
      <c r="S23" s="37"/>
      <c r="T23" s="37"/>
      <c r="U23" s="37"/>
      <c r="V23" s="39"/>
      <c r="W23" s="37"/>
      <c r="X23" s="37"/>
      <c r="Y23" s="37"/>
      <c r="Z23" s="37"/>
      <c r="AA23" s="37"/>
      <c r="AB23" s="37"/>
      <c r="AC23" s="38"/>
      <c r="AD23" s="37"/>
      <c r="AE23" s="37"/>
      <c r="AF23" s="39"/>
    </row>
    <row r="24" spans="1:32" x14ac:dyDescent="0.2">
      <c r="A24" s="19" t="s">
        <v>25</v>
      </c>
      <c r="B24" s="9">
        <v>1.45</v>
      </c>
      <c r="C24" s="10">
        <v>1.6206</v>
      </c>
      <c r="D24" s="33">
        <f t="shared" si="4"/>
        <v>3181.7132499999998</v>
      </c>
      <c r="E24" s="33"/>
      <c r="F24" s="33"/>
      <c r="G24" s="33"/>
      <c r="H24" s="33">
        <f>$H$15*$H$16*C24</f>
        <v>390.175656</v>
      </c>
      <c r="I24" s="37"/>
      <c r="J24" s="38"/>
      <c r="K24" s="37">
        <f>$K$15*$K$16*C24</f>
        <v>421.35599999999999</v>
      </c>
      <c r="L24" s="37">
        <f t="shared" si="5"/>
        <v>145.85400000000001</v>
      </c>
      <c r="M24" s="37"/>
      <c r="N24" s="39"/>
      <c r="O24" s="37"/>
      <c r="P24" s="37"/>
      <c r="Q24" s="39"/>
      <c r="R24" s="37"/>
      <c r="S24" s="37"/>
      <c r="T24" s="37"/>
      <c r="U24" s="37"/>
      <c r="V24" s="39"/>
      <c r="W24" s="37"/>
      <c r="X24" s="37"/>
      <c r="Y24" s="37"/>
      <c r="Z24" s="37"/>
      <c r="AA24" s="37"/>
      <c r="AB24" s="37"/>
      <c r="AC24" s="38"/>
      <c r="AD24" s="37"/>
      <c r="AE24" s="37"/>
      <c r="AF24" s="39"/>
    </row>
    <row r="25" spans="1:32" x14ac:dyDescent="0.2">
      <c r="A25" s="19" t="s">
        <v>26</v>
      </c>
      <c r="B25" s="9">
        <v>1.02</v>
      </c>
      <c r="C25" s="10">
        <v>1.0147999999999999</v>
      </c>
      <c r="D25" s="33">
        <f t="shared" ref="D25:D48" si="9">$D$15*$D$16*B25</f>
        <v>2238.1706999999997</v>
      </c>
      <c r="E25" s="33"/>
      <c r="F25" s="33"/>
      <c r="G25" s="33"/>
      <c r="H25" s="33">
        <f>$H$15*$H$16*C25</f>
        <v>244.32324799999998</v>
      </c>
      <c r="I25" s="37"/>
      <c r="J25" s="38"/>
      <c r="K25" s="37">
        <f t="shared" si="3"/>
        <v>263.84799999999996</v>
      </c>
      <c r="L25" s="37">
        <f t="shared" ref="L25:L34" si="10">$L$15*$L$16*C25</f>
        <v>91.331999999999994</v>
      </c>
      <c r="M25" s="37"/>
      <c r="N25" s="39"/>
      <c r="O25" s="37">
        <f>$O$15*$O$16*B25</f>
        <v>2240.2566000000002</v>
      </c>
      <c r="P25" s="37"/>
      <c r="Q25" s="39"/>
      <c r="R25" s="37"/>
      <c r="S25" s="37"/>
      <c r="T25" s="37"/>
      <c r="U25" s="37">
        <f>$U$15*$U$16*C25</f>
        <v>91.331999999999994</v>
      </c>
      <c r="V25" s="39"/>
      <c r="W25" s="37">
        <f>$W$15*$W$16*B25</f>
        <v>2244.4284000000002</v>
      </c>
      <c r="X25" s="37"/>
      <c r="Y25" s="37"/>
      <c r="Z25" s="37"/>
      <c r="AA25" s="37">
        <f>$AA$15*$AA$16*C25</f>
        <v>244.32324799999998</v>
      </c>
      <c r="AB25" s="37"/>
      <c r="AC25" s="38"/>
      <c r="AD25" s="37">
        <f>$AD$15*$AD$16*C25</f>
        <v>263.84799999999996</v>
      </c>
      <c r="AE25" s="37">
        <f>$AE$15*$AE$16*C25</f>
        <v>91.331999999999994</v>
      </c>
      <c r="AF25" s="39"/>
    </row>
    <row r="26" spans="1:32" x14ac:dyDescent="0.2">
      <c r="A26" s="19" t="s">
        <v>63</v>
      </c>
      <c r="B26" s="9">
        <v>1.02</v>
      </c>
      <c r="C26" s="10">
        <v>1.0147999999999999</v>
      </c>
      <c r="D26" s="33">
        <f t="shared" si="9"/>
        <v>2238.1706999999997</v>
      </c>
      <c r="E26" s="33"/>
      <c r="F26" s="33"/>
      <c r="G26" s="33"/>
      <c r="H26" s="33">
        <f>$H$15*$H$16*C26</f>
        <v>244.32324799999998</v>
      </c>
      <c r="I26" s="37"/>
      <c r="J26" s="38"/>
      <c r="K26" s="37">
        <f t="shared" si="3"/>
        <v>263.84799999999996</v>
      </c>
      <c r="L26" s="37"/>
      <c r="M26" s="37"/>
      <c r="N26" s="39"/>
      <c r="O26" s="37"/>
      <c r="P26" s="37"/>
      <c r="Q26" s="39"/>
      <c r="R26" s="37"/>
      <c r="S26" s="37"/>
      <c r="T26" s="37"/>
      <c r="U26" s="37"/>
      <c r="V26" s="39"/>
      <c r="W26" s="37"/>
      <c r="X26" s="37"/>
      <c r="Y26" s="37"/>
      <c r="Z26" s="37"/>
      <c r="AA26" s="37"/>
      <c r="AB26" s="37"/>
      <c r="AC26" s="38"/>
      <c r="AD26" s="37"/>
      <c r="AE26" s="37"/>
      <c r="AF26" s="39"/>
    </row>
    <row r="27" spans="1:32" x14ac:dyDescent="0.2">
      <c r="A27" s="19" t="s">
        <v>27</v>
      </c>
      <c r="B27" s="9">
        <v>1.05</v>
      </c>
      <c r="C27" s="10">
        <v>1.2842</v>
      </c>
      <c r="D27" s="33">
        <f t="shared" si="9"/>
        <v>2303.9992499999998</v>
      </c>
      <c r="E27" s="33"/>
      <c r="F27" s="33"/>
      <c r="G27" s="33"/>
      <c r="H27" s="33">
        <f t="shared" ref="H27:H29" si="11">$H$15*$H$16*C27</f>
        <v>309.18399199999999</v>
      </c>
      <c r="I27" s="37"/>
      <c r="J27" s="38"/>
      <c r="K27" s="37">
        <f>$K$15*$K$16*C27</f>
        <v>333.892</v>
      </c>
      <c r="L27" s="37">
        <f t="shared" si="10"/>
        <v>115.578</v>
      </c>
      <c r="M27" s="39"/>
      <c r="N27" s="39"/>
      <c r="O27" s="37">
        <f>$O$15*$O$16*B27</f>
        <v>2306.1464999999998</v>
      </c>
      <c r="P27" s="37"/>
      <c r="Q27" s="39"/>
      <c r="R27" s="37"/>
      <c r="S27" s="37"/>
      <c r="T27" s="39"/>
      <c r="U27" s="37">
        <f>$U$15*$U$16*C27</f>
        <v>115.578</v>
      </c>
      <c r="V27" s="39"/>
      <c r="W27" s="37">
        <f>$W$15*$W$16*B27</f>
        <v>2310.4410000000003</v>
      </c>
      <c r="X27" s="37"/>
      <c r="Y27" s="37"/>
      <c r="Z27" s="37"/>
      <c r="AA27" s="37">
        <f t="shared" ref="AA27:AA28" si="12">$AA$15*$AA$16*C27</f>
        <v>309.18399199999999</v>
      </c>
      <c r="AB27" s="37"/>
      <c r="AC27" s="38"/>
      <c r="AD27" s="37">
        <f t="shared" ref="AD27:AD28" si="13">$AD$15*$AD$16*C27</f>
        <v>333.892</v>
      </c>
      <c r="AE27" s="37">
        <f t="shared" ref="AE27:AE28" si="14">$AE$15*$AE$16*C27</f>
        <v>115.578</v>
      </c>
      <c r="AF27" s="39"/>
    </row>
    <row r="28" spans="1:32" x14ac:dyDescent="0.2">
      <c r="A28" s="19" t="s">
        <v>28</v>
      </c>
      <c r="B28" s="9">
        <v>0.94</v>
      </c>
      <c r="C28" s="10">
        <v>0.9113</v>
      </c>
      <c r="D28" s="33">
        <f t="shared" si="9"/>
        <v>2062.6279</v>
      </c>
      <c r="E28" s="33"/>
      <c r="F28" s="33"/>
      <c r="G28" s="33">
        <f>$G$15*$G$16*C28</f>
        <v>1014.7516508480001</v>
      </c>
      <c r="H28" s="33">
        <f t="shared" si="11"/>
        <v>219.40458799999999</v>
      </c>
      <c r="I28" s="37"/>
      <c r="J28" s="38"/>
      <c r="K28" s="37">
        <f t="shared" ref="K28:K39" si="15">$K$15*$K$16*C28</f>
        <v>236.93799999999999</v>
      </c>
      <c r="L28" s="37">
        <f t="shared" si="10"/>
        <v>82.016999999999996</v>
      </c>
      <c r="M28" s="39"/>
      <c r="N28" s="39"/>
      <c r="O28" s="37">
        <f>$O$15*$O$16*B28</f>
        <v>2064.5501999999997</v>
      </c>
      <c r="P28" s="37"/>
      <c r="Q28" s="37">
        <f>$Q$15*$Q$16*C28</f>
        <v>1015.716243672</v>
      </c>
      <c r="R28" s="37">
        <f>$R$15*$R$16*C28</f>
        <v>219.40458799999999</v>
      </c>
      <c r="S28" s="37"/>
      <c r="T28" s="37">
        <f>$T$15*$T$16*C28</f>
        <v>236.93799999999999</v>
      </c>
      <c r="U28" s="37">
        <f>$U$15*$U$16*C28</f>
        <v>82.016999999999996</v>
      </c>
      <c r="V28" s="39"/>
      <c r="W28" s="37">
        <f>$W$15*$W$16*B28</f>
        <v>2068.3948</v>
      </c>
      <c r="X28" s="37"/>
      <c r="Y28" s="37"/>
      <c r="Z28" s="37"/>
      <c r="AA28" s="37">
        <f t="shared" si="12"/>
        <v>219.40458799999999</v>
      </c>
      <c r="AB28" s="37"/>
      <c r="AC28" s="38"/>
      <c r="AD28" s="37">
        <f t="shared" si="13"/>
        <v>236.93799999999999</v>
      </c>
      <c r="AE28" s="37">
        <f t="shared" si="14"/>
        <v>82.016999999999996</v>
      </c>
      <c r="AF28" s="39"/>
    </row>
    <row r="29" spans="1:32" x14ac:dyDescent="0.2">
      <c r="A29" s="19" t="s">
        <v>29</v>
      </c>
      <c r="B29" s="9">
        <v>0.94</v>
      </c>
      <c r="C29" s="10">
        <v>0.9113</v>
      </c>
      <c r="D29" s="33">
        <f t="shared" si="9"/>
        <v>2062.6279</v>
      </c>
      <c r="E29" s="33"/>
      <c r="F29" s="33"/>
      <c r="G29" s="33">
        <f>$G$15*$G$16*C29</f>
        <v>1014.7516508480001</v>
      </c>
      <c r="H29" s="33">
        <f t="shared" si="11"/>
        <v>219.40458799999999</v>
      </c>
      <c r="I29" s="37"/>
      <c r="J29" s="38"/>
      <c r="K29" s="37"/>
      <c r="L29" s="37">
        <f t="shared" si="10"/>
        <v>82.016999999999996</v>
      </c>
      <c r="M29" s="39"/>
      <c r="N29" s="39"/>
      <c r="O29" s="37"/>
      <c r="P29" s="37"/>
      <c r="Q29" s="37"/>
      <c r="R29" s="37"/>
      <c r="S29" s="37"/>
      <c r="T29" s="37"/>
      <c r="U29" s="37"/>
      <c r="V29" s="39"/>
      <c r="W29" s="37"/>
      <c r="X29" s="37"/>
      <c r="Y29" s="37"/>
      <c r="Z29" s="37"/>
      <c r="AA29" s="37"/>
      <c r="AB29" s="37"/>
      <c r="AC29" s="38"/>
      <c r="AD29" s="37"/>
      <c r="AE29" s="37"/>
      <c r="AF29" s="39"/>
    </row>
    <row r="30" spans="1:32" x14ac:dyDescent="0.2">
      <c r="A30" s="19" t="s">
        <v>30</v>
      </c>
      <c r="B30" s="9">
        <v>0.66</v>
      </c>
      <c r="C30" s="10">
        <v>0.73740000000000006</v>
      </c>
      <c r="D30" s="33">
        <f t="shared" si="9"/>
        <v>1448.2281</v>
      </c>
      <c r="E30" s="33"/>
      <c r="F30" s="33"/>
      <c r="G30" s="33"/>
      <c r="H30" s="33">
        <f>$H$15*$H$16*C30</f>
        <v>177.53642400000001</v>
      </c>
      <c r="I30" s="37"/>
      <c r="J30" s="38"/>
      <c r="K30" s="37">
        <f t="shared" si="15"/>
        <v>191.72400000000002</v>
      </c>
      <c r="L30" s="37">
        <f t="shared" si="10"/>
        <v>66.366</v>
      </c>
      <c r="M30" s="37"/>
      <c r="N30" s="39"/>
      <c r="O30" s="37"/>
      <c r="P30" s="37"/>
      <c r="Q30" s="39"/>
      <c r="R30" s="37"/>
      <c r="S30" s="37"/>
      <c r="T30" s="37"/>
      <c r="U30" s="37"/>
      <c r="V30" s="39"/>
      <c r="W30" s="37"/>
      <c r="X30" s="37"/>
      <c r="Y30" s="37"/>
      <c r="Z30" s="37"/>
      <c r="AA30" s="37"/>
      <c r="AB30" s="37"/>
      <c r="AC30" s="38"/>
      <c r="AD30" s="37"/>
      <c r="AE30" s="37"/>
      <c r="AF30" s="39"/>
    </row>
    <row r="31" spans="1:32" ht="51" x14ac:dyDescent="0.2">
      <c r="A31" s="19" t="s">
        <v>31</v>
      </c>
      <c r="B31" s="9">
        <v>1.55</v>
      </c>
      <c r="C31" s="10">
        <v>1.1940999999999999</v>
      </c>
      <c r="D31" s="33">
        <f t="shared" si="9"/>
        <v>3401.1417499999998</v>
      </c>
      <c r="E31" s="33"/>
      <c r="F31" s="33"/>
      <c r="G31" s="33">
        <f t="shared" ref="G31" si="16">$G$15*$G$16*C31</f>
        <v>1329.655378336</v>
      </c>
      <c r="H31" s="33">
        <f>$H$15*$H$16*C31</f>
        <v>287.49151599999999</v>
      </c>
      <c r="I31" s="37"/>
      <c r="J31" s="38"/>
      <c r="K31" s="37">
        <f t="shared" si="15"/>
        <v>310.46600000000001</v>
      </c>
      <c r="L31" s="37">
        <f t="shared" si="10"/>
        <v>107.46899999999999</v>
      </c>
      <c r="M31" s="37"/>
      <c r="N31" s="37"/>
      <c r="O31" s="37">
        <f>$O$15*$O$16*B31</f>
        <v>3404.3114999999998</v>
      </c>
      <c r="P31" s="37"/>
      <c r="Q31" s="39"/>
      <c r="R31" s="37">
        <f>$R$15*$R$16*C31</f>
        <v>287.49151599999999</v>
      </c>
      <c r="S31" s="37"/>
      <c r="T31" s="37">
        <f>$T$15*$T$16*C31</f>
        <v>310.46600000000001</v>
      </c>
      <c r="U31" s="37">
        <f>$U$15*$U$16*C31</f>
        <v>107.46899999999999</v>
      </c>
      <c r="V31" s="37"/>
      <c r="W31" s="37">
        <f>$W$15*$W$16*B31</f>
        <v>3410.6510000000003</v>
      </c>
      <c r="X31" s="37"/>
      <c r="Y31" s="37"/>
      <c r="Z31" s="37">
        <f t="shared" ref="Z31" si="17">$Z$15*$Z$16*C31</f>
        <v>1333.44717124</v>
      </c>
      <c r="AA31" s="37">
        <f>$AA$15*$AA$16*C31</f>
        <v>287.49151599999999</v>
      </c>
      <c r="AB31" s="37"/>
      <c r="AC31" s="38"/>
      <c r="AD31" s="37">
        <f>$AD$15*$AD$16*C31</f>
        <v>310.46600000000001</v>
      </c>
      <c r="AE31" s="37">
        <f>$AE$15*$AE$16*C31</f>
        <v>107.46899999999999</v>
      </c>
      <c r="AF31" s="37"/>
    </row>
    <row r="32" spans="1:32" ht="24" customHeight="1" x14ac:dyDescent="0.2">
      <c r="A32" s="19" t="s">
        <v>32</v>
      </c>
      <c r="B32" s="9">
        <v>1</v>
      </c>
      <c r="C32" s="10">
        <v>0.71020000000000005</v>
      </c>
      <c r="D32" s="33">
        <f t="shared" si="9"/>
        <v>2194.2849999999999</v>
      </c>
      <c r="E32" s="33"/>
      <c r="F32" s="33"/>
      <c r="G32" s="33"/>
      <c r="H32" s="33">
        <f t="shared" ref="H32:H34" si="18">$H$15*$H$16*C32</f>
        <v>170.987752</v>
      </c>
      <c r="I32" s="37"/>
      <c r="J32" s="38"/>
      <c r="K32" s="37">
        <f t="shared" si="15"/>
        <v>184.65200000000002</v>
      </c>
      <c r="L32" s="37">
        <f t="shared" si="10"/>
        <v>63.918000000000006</v>
      </c>
      <c r="M32" s="37"/>
      <c r="N32" s="39"/>
      <c r="O32" s="37"/>
      <c r="P32" s="37"/>
      <c r="Q32" s="39"/>
      <c r="R32" s="37"/>
      <c r="S32" s="37"/>
      <c r="T32" s="37"/>
      <c r="U32" s="37"/>
      <c r="V32" s="39"/>
      <c r="W32" s="37">
        <f>$W$15*$W$16*B32</f>
        <v>2200.42</v>
      </c>
      <c r="X32" s="37"/>
      <c r="Y32" s="37"/>
      <c r="Z32" s="37"/>
      <c r="AA32" s="37">
        <f t="shared" ref="AA32:AA33" si="19">$AA$15*$AA$16*C32</f>
        <v>170.987752</v>
      </c>
      <c r="AB32" s="37"/>
      <c r="AC32" s="38"/>
      <c r="AD32" s="37">
        <f t="shared" ref="AD32:AD33" si="20">$AD$15*$AD$16*C32</f>
        <v>184.65200000000002</v>
      </c>
      <c r="AE32" s="37">
        <f t="shared" ref="AE32:AE33" si="21">$AE$15*$AE$16*C32</f>
        <v>63.918000000000006</v>
      </c>
      <c r="AF32" s="39"/>
    </row>
    <row r="33" spans="1:32" x14ac:dyDescent="0.2">
      <c r="A33" s="19" t="s">
        <v>33</v>
      </c>
      <c r="B33" s="9">
        <v>0.79</v>
      </c>
      <c r="C33" s="10">
        <v>0.60880000000000001</v>
      </c>
      <c r="D33" s="33">
        <f t="shared" si="9"/>
        <v>1733.48515</v>
      </c>
      <c r="E33" s="33"/>
      <c r="F33" s="33"/>
      <c r="G33" s="33"/>
      <c r="H33" s="33">
        <f>$H$15*$H$16*C33</f>
        <v>146.57468800000001</v>
      </c>
      <c r="I33" s="37"/>
      <c r="J33" s="38"/>
      <c r="K33" s="37">
        <f t="shared" si="15"/>
        <v>158.28800000000001</v>
      </c>
      <c r="L33" s="37">
        <f t="shared" si="10"/>
        <v>54.792000000000002</v>
      </c>
      <c r="M33" s="37"/>
      <c r="N33" s="39"/>
      <c r="O33" s="37"/>
      <c r="P33" s="37"/>
      <c r="Q33" s="39"/>
      <c r="R33" s="37"/>
      <c r="S33" s="37"/>
      <c r="T33" s="37"/>
      <c r="U33" s="37"/>
      <c r="V33" s="39"/>
      <c r="W33" s="37">
        <f>$W$15*$W$16*B33</f>
        <v>1738.3318000000002</v>
      </c>
      <c r="X33" s="37"/>
      <c r="Y33" s="37"/>
      <c r="Z33" s="37"/>
      <c r="AA33" s="37">
        <f t="shared" si="19"/>
        <v>146.57468800000001</v>
      </c>
      <c r="AB33" s="37"/>
      <c r="AC33" s="38"/>
      <c r="AD33" s="37">
        <f t="shared" si="20"/>
        <v>158.28800000000001</v>
      </c>
      <c r="AE33" s="37">
        <f t="shared" si="21"/>
        <v>54.792000000000002</v>
      </c>
      <c r="AF33" s="39"/>
    </row>
    <row r="34" spans="1:32" x14ac:dyDescent="0.2">
      <c r="A34" s="19" t="s">
        <v>34</v>
      </c>
      <c r="B34" s="9">
        <v>1.06</v>
      </c>
      <c r="C34" s="10">
        <v>0.73480000000000001</v>
      </c>
      <c r="D34" s="33">
        <f t="shared" si="9"/>
        <v>2325.9420999999998</v>
      </c>
      <c r="E34" s="33"/>
      <c r="F34" s="33"/>
      <c r="G34" s="33"/>
      <c r="H34" s="33">
        <f t="shared" si="18"/>
        <v>176.910448</v>
      </c>
      <c r="I34" s="37"/>
      <c r="J34" s="38"/>
      <c r="K34" s="37">
        <f>$K$15*$K$16*C34</f>
        <v>191.048</v>
      </c>
      <c r="L34" s="37">
        <f t="shared" si="10"/>
        <v>66.132000000000005</v>
      </c>
      <c r="M34" s="39"/>
      <c r="N34" s="39"/>
      <c r="O34" s="37"/>
      <c r="P34" s="37"/>
      <c r="Q34" s="39"/>
      <c r="R34" s="37"/>
      <c r="S34" s="37"/>
      <c r="T34" s="37"/>
      <c r="U34" s="37"/>
      <c r="V34" s="39"/>
      <c r="W34" s="37">
        <f>$W$15*$W$16*B34</f>
        <v>2332.4452000000001</v>
      </c>
      <c r="X34" s="37"/>
      <c r="Y34" s="37"/>
      <c r="Z34" s="37"/>
      <c r="AA34" s="37">
        <f>$AA$15*$AA$16*C34</f>
        <v>176.910448</v>
      </c>
      <c r="AB34" s="37"/>
      <c r="AC34" s="38"/>
      <c r="AD34" s="37">
        <f>$AD$15*$AD$16*C34</f>
        <v>191.048</v>
      </c>
      <c r="AE34" s="37">
        <f>$AE$15*$AE$16*C34</f>
        <v>66.132000000000005</v>
      </c>
      <c r="AF34" s="39"/>
    </row>
    <row r="35" spans="1:32" x14ac:dyDescent="0.2">
      <c r="A35" s="19" t="s">
        <v>35</v>
      </c>
      <c r="B35" s="9">
        <v>1</v>
      </c>
      <c r="C35" s="10">
        <v>0.71020000000000005</v>
      </c>
      <c r="D35" s="33">
        <f t="shared" si="9"/>
        <v>2194.2849999999999</v>
      </c>
      <c r="E35" s="33"/>
      <c r="F35" s="33"/>
      <c r="G35" s="33"/>
      <c r="H35" s="33">
        <f>$H$15*$H$16*C35</f>
        <v>170.987752</v>
      </c>
      <c r="I35" s="37"/>
      <c r="J35" s="38"/>
      <c r="K35" s="37">
        <f t="shared" si="15"/>
        <v>184.65200000000002</v>
      </c>
      <c r="L35" s="37">
        <f>$L$15*$L$16*C35</f>
        <v>63.918000000000006</v>
      </c>
      <c r="M35" s="39"/>
      <c r="N35" s="39"/>
      <c r="O35" s="37"/>
      <c r="P35" s="37"/>
      <c r="Q35" s="39"/>
      <c r="R35" s="37"/>
      <c r="S35" s="37"/>
      <c r="T35" s="37"/>
      <c r="U35" s="37"/>
      <c r="V35" s="39"/>
      <c r="W35" s="37"/>
      <c r="X35" s="37"/>
      <c r="Y35" s="37"/>
      <c r="Z35" s="37"/>
      <c r="AA35" s="37"/>
      <c r="AB35" s="37"/>
      <c r="AC35" s="38"/>
      <c r="AD35" s="37"/>
      <c r="AE35" s="37"/>
      <c r="AF35" s="39"/>
    </row>
    <row r="36" spans="1:32" x14ac:dyDescent="0.2">
      <c r="A36" s="19" t="s">
        <v>36</v>
      </c>
      <c r="B36" s="21">
        <v>0.81</v>
      </c>
      <c r="C36" s="22">
        <v>0.85540000000000005</v>
      </c>
      <c r="D36" s="33">
        <f t="shared" si="9"/>
        <v>1777.37085</v>
      </c>
      <c r="E36" s="33"/>
      <c r="F36" s="33"/>
      <c r="G36" s="33"/>
      <c r="H36" s="33">
        <f>$H$15*$H$16*C36</f>
        <v>205.94610399999999</v>
      </c>
      <c r="I36" s="37"/>
      <c r="J36" s="38"/>
      <c r="K36" s="37">
        <f t="shared" si="15"/>
        <v>222.40400000000002</v>
      </c>
      <c r="L36" s="37"/>
      <c r="M36" s="39"/>
      <c r="N36" s="39"/>
      <c r="O36" s="37"/>
      <c r="P36" s="37"/>
      <c r="Q36" s="39"/>
      <c r="R36" s="37"/>
      <c r="S36" s="37"/>
      <c r="T36" s="37"/>
      <c r="U36" s="37"/>
      <c r="V36" s="39"/>
      <c r="W36" s="37"/>
      <c r="X36" s="37"/>
      <c r="Y36" s="37"/>
      <c r="Z36" s="37"/>
      <c r="AA36" s="37"/>
      <c r="AB36" s="37"/>
      <c r="AC36" s="38"/>
      <c r="AD36" s="37"/>
      <c r="AE36" s="37"/>
      <c r="AF36" s="39"/>
    </row>
    <row r="37" spans="1:32" x14ac:dyDescent="0.2">
      <c r="A37" s="19" t="s">
        <v>37</v>
      </c>
      <c r="B37" s="21">
        <v>0.81</v>
      </c>
      <c r="C37" s="22">
        <v>0.85540000000000005</v>
      </c>
      <c r="D37" s="33">
        <f t="shared" si="9"/>
        <v>1777.37085</v>
      </c>
      <c r="E37" s="33"/>
      <c r="F37" s="33"/>
      <c r="G37" s="33">
        <f>$G$15*$G$16*C37</f>
        <v>952.50582918400005</v>
      </c>
      <c r="H37" s="33">
        <f t="shared" ref="H37:H39" si="22">$H$15*$H$16*C37</f>
        <v>205.94610399999999</v>
      </c>
      <c r="I37" s="37"/>
      <c r="J37" s="38"/>
      <c r="K37" s="37">
        <f t="shared" si="15"/>
        <v>222.40400000000002</v>
      </c>
      <c r="L37" s="37">
        <f t="shared" ref="L37:L38" si="23">$L$15*$L$16*C37</f>
        <v>76.986000000000004</v>
      </c>
      <c r="M37" s="39"/>
      <c r="N37" s="39"/>
      <c r="O37" s="37"/>
      <c r="P37" s="37"/>
      <c r="Q37" s="37"/>
      <c r="R37" s="37"/>
      <c r="S37" s="37"/>
      <c r="T37" s="37"/>
      <c r="U37" s="37"/>
      <c r="V37" s="39"/>
      <c r="W37" s="37">
        <f>$W$15*$W$16*B37</f>
        <v>1782.3402000000001</v>
      </c>
      <c r="X37" s="37"/>
      <c r="Y37" s="37"/>
      <c r="Z37" s="37"/>
      <c r="AA37" s="37">
        <f t="shared" ref="AA37" si="24">$AA$15*$AA$16*C37</f>
        <v>205.94610399999999</v>
      </c>
      <c r="AB37" s="37"/>
      <c r="AC37" s="38"/>
      <c r="AD37" s="37">
        <f t="shared" ref="AD37" si="25">$AD$15*$AD$16*C37</f>
        <v>222.40400000000002</v>
      </c>
      <c r="AE37" s="37">
        <f>$AE$15*$AE$16*C37</f>
        <v>76.986000000000004</v>
      </c>
      <c r="AF37" s="39"/>
    </row>
    <row r="38" spans="1:32" x14ac:dyDescent="0.2">
      <c r="A38" s="19" t="s">
        <v>38</v>
      </c>
      <c r="B38" s="21">
        <v>0.81</v>
      </c>
      <c r="C38" s="22">
        <v>0.85540000000000005</v>
      </c>
      <c r="D38" s="33">
        <f t="shared" si="9"/>
        <v>1777.37085</v>
      </c>
      <c r="E38" s="33"/>
      <c r="F38" s="33"/>
      <c r="G38" s="34"/>
      <c r="H38" s="33">
        <f t="shared" si="22"/>
        <v>205.94610399999999</v>
      </c>
      <c r="I38" s="37"/>
      <c r="J38" s="38"/>
      <c r="K38" s="37">
        <f t="shared" si="15"/>
        <v>222.40400000000002</v>
      </c>
      <c r="L38" s="37">
        <f t="shared" si="23"/>
        <v>76.986000000000004</v>
      </c>
      <c r="M38" s="37"/>
      <c r="N38" s="39"/>
      <c r="O38" s="37"/>
      <c r="P38" s="37"/>
      <c r="Q38" s="39"/>
      <c r="R38" s="37"/>
      <c r="S38" s="37"/>
      <c r="T38" s="37"/>
      <c r="U38" s="37"/>
      <c r="V38" s="39"/>
      <c r="W38" s="37"/>
      <c r="X38" s="37"/>
      <c r="Y38" s="37"/>
      <c r="Z38" s="37"/>
      <c r="AA38" s="37"/>
      <c r="AB38" s="37"/>
      <c r="AC38" s="38"/>
      <c r="AD38" s="37"/>
      <c r="AE38" s="37"/>
      <c r="AF38" s="39"/>
    </row>
    <row r="39" spans="1:32" x14ac:dyDescent="0.2">
      <c r="A39" s="19" t="s">
        <v>39</v>
      </c>
      <c r="B39" s="21">
        <v>0.81</v>
      </c>
      <c r="C39" s="22">
        <v>0.85540000000000005</v>
      </c>
      <c r="D39" s="33">
        <f t="shared" si="9"/>
        <v>1777.37085</v>
      </c>
      <c r="E39" s="33"/>
      <c r="F39" s="33"/>
      <c r="G39" s="34"/>
      <c r="H39" s="33">
        <f t="shared" si="22"/>
        <v>205.94610399999999</v>
      </c>
      <c r="I39" s="37"/>
      <c r="J39" s="38"/>
      <c r="K39" s="37">
        <f t="shared" si="15"/>
        <v>222.40400000000002</v>
      </c>
      <c r="L39" s="37"/>
      <c r="M39" s="37"/>
      <c r="N39" s="39"/>
      <c r="O39" s="37"/>
      <c r="P39" s="37"/>
      <c r="Q39" s="39"/>
      <c r="R39" s="37"/>
      <c r="S39" s="37"/>
      <c r="T39" s="37"/>
      <c r="U39" s="37"/>
      <c r="V39" s="39"/>
      <c r="W39" s="37"/>
      <c r="X39" s="37"/>
      <c r="Y39" s="37"/>
      <c r="Z39" s="37"/>
      <c r="AA39" s="37"/>
      <c r="AB39" s="37"/>
      <c r="AC39" s="38"/>
      <c r="AD39" s="37"/>
      <c r="AE39" s="37"/>
      <c r="AF39" s="39"/>
    </row>
    <row r="40" spans="1:32" x14ac:dyDescent="0.2">
      <c r="A40" s="19" t="s">
        <v>40</v>
      </c>
      <c r="B40" s="21">
        <v>0.81</v>
      </c>
      <c r="C40" s="22">
        <v>0.85540000000000005</v>
      </c>
      <c r="D40" s="33"/>
      <c r="E40" s="33"/>
      <c r="F40" s="33"/>
      <c r="G40" s="34"/>
      <c r="H40" s="33">
        <f>$H$15*$H$16*C40</f>
        <v>205.94610399999999</v>
      </c>
      <c r="I40" s="37"/>
      <c r="J40" s="38"/>
      <c r="K40" s="39"/>
      <c r="L40" s="37">
        <f t="shared" ref="L40" si="26">$L$15*$L$16*C40</f>
        <v>76.986000000000004</v>
      </c>
      <c r="M40" s="39"/>
      <c r="N40" s="39"/>
      <c r="O40" s="37"/>
      <c r="P40" s="37"/>
      <c r="Q40" s="39"/>
      <c r="R40" s="37"/>
      <c r="S40" s="37"/>
      <c r="T40" s="37"/>
      <c r="U40" s="37"/>
      <c r="V40" s="39"/>
      <c r="W40" s="37"/>
      <c r="X40" s="37"/>
      <c r="Y40" s="37"/>
      <c r="Z40" s="37"/>
      <c r="AA40" s="37"/>
      <c r="AB40" s="37"/>
      <c r="AC40" s="38"/>
      <c r="AD40" s="37"/>
      <c r="AE40" s="39"/>
      <c r="AF40" s="39"/>
    </row>
    <row r="41" spans="1:32" x14ac:dyDescent="0.2">
      <c r="A41" s="19" t="s">
        <v>41</v>
      </c>
      <c r="B41" s="21">
        <v>0.81</v>
      </c>
      <c r="C41" s="22">
        <v>0.85540000000000005</v>
      </c>
      <c r="D41" s="33">
        <f t="shared" si="9"/>
        <v>1777.37085</v>
      </c>
      <c r="E41" s="33"/>
      <c r="F41" s="33"/>
      <c r="G41" s="34"/>
      <c r="H41" s="33">
        <f>$H$15*$H$16*C41</f>
        <v>205.94610399999999</v>
      </c>
      <c r="I41" s="37"/>
      <c r="J41" s="38"/>
      <c r="K41" s="37"/>
      <c r="L41" s="37"/>
      <c r="M41" s="39"/>
      <c r="N41" s="39"/>
      <c r="O41" s="37"/>
      <c r="P41" s="37"/>
      <c r="Q41" s="39"/>
      <c r="R41" s="37"/>
      <c r="S41" s="37"/>
      <c r="T41" s="37"/>
      <c r="U41" s="37"/>
      <c r="V41" s="39"/>
      <c r="W41" s="37"/>
      <c r="X41" s="37"/>
      <c r="Y41" s="37"/>
      <c r="Z41" s="37"/>
      <c r="AA41" s="37"/>
      <c r="AB41" s="37"/>
      <c r="AC41" s="38"/>
      <c r="AD41" s="37"/>
      <c r="AE41" s="37"/>
      <c r="AF41" s="39"/>
    </row>
    <row r="42" spans="1:32" x14ac:dyDescent="0.2">
      <c r="A42" s="19" t="s">
        <v>42</v>
      </c>
      <c r="B42" s="21">
        <v>0.81</v>
      </c>
      <c r="C42" s="22">
        <v>0.85540000000000005</v>
      </c>
      <c r="D42" s="33"/>
      <c r="E42" s="33"/>
      <c r="F42" s="33"/>
      <c r="G42" s="34"/>
      <c r="H42" s="33"/>
      <c r="I42" s="37"/>
      <c r="J42" s="38"/>
      <c r="K42" s="39"/>
      <c r="L42" s="39"/>
      <c r="M42" s="39"/>
      <c r="N42" s="39"/>
      <c r="O42" s="37"/>
      <c r="P42" s="37"/>
      <c r="Q42" s="39"/>
      <c r="R42" s="37"/>
      <c r="S42" s="37"/>
      <c r="T42" s="37"/>
      <c r="U42" s="37"/>
      <c r="V42" s="39"/>
      <c r="W42" s="37"/>
      <c r="X42" s="37"/>
      <c r="Y42" s="37"/>
      <c r="Z42" s="37"/>
      <c r="AA42" s="39"/>
      <c r="AB42" s="37"/>
      <c r="AC42" s="38"/>
      <c r="AD42" s="37"/>
      <c r="AE42" s="39"/>
      <c r="AF42" s="39"/>
    </row>
    <row r="43" spans="1:32" x14ac:dyDescent="0.2">
      <c r="A43" s="19" t="s">
        <v>43</v>
      </c>
      <c r="B43" s="21">
        <v>0.81</v>
      </c>
      <c r="C43" s="22">
        <v>0.85540000000000005</v>
      </c>
      <c r="D43" s="33">
        <f t="shared" si="9"/>
        <v>1777.37085</v>
      </c>
      <c r="E43" s="33"/>
      <c r="F43" s="33"/>
      <c r="G43" s="34"/>
      <c r="H43" s="33">
        <f>$H$15*$H$16*C43</f>
        <v>205.94610399999999</v>
      </c>
      <c r="I43" s="37"/>
      <c r="J43" s="38"/>
      <c r="K43" s="37">
        <f t="shared" ref="K43:K47" si="27">$K$15*$K$16*C43</f>
        <v>222.40400000000002</v>
      </c>
      <c r="L43" s="37">
        <f t="shared" ref="L43:L48" si="28">$L$15*$L$16*C43</f>
        <v>76.986000000000004</v>
      </c>
      <c r="M43" s="37"/>
      <c r="N43" s="39"/>
      <c r="O43" s="37"/>
      <c r="P43" s="37"/>
      <c r="Q43" s="39"/>
      <c r="R43" s="37"/>
      <c r="S43" s="37"/>
      <c r="T43" s="37"/>
      <c r="U43" s="37"/>
      <c r="V43" s="39"/>
      <c r="W43" s="37">
        <f>$W$15*$W$16*B43</f>
        <v>1782.3402000000001</v>
      </c>
      <c r="X43" s="37"/>
      <c r="Y43" s="37"/>
      <c r="Z43" s="37"/>
      <c r="AA43" s="37">
        <f>$AA$15*$AA$16*C43</f>
        <v>205.94610399999999</v>
      </c>
      <c r="AB43" s="37"/>
      <c r="AC43" s="38"/>
      <c r="AD43" s="37">
        <f>$AD$15*$AD$16*C43</f>
        <v>222.40400000000002</v>
      </c>
      <c r="AE43" s="37">
        <f>$AE$15*$AE$16*C43</f>
        <v>76.986000000000004</v>
      </c>
      <c r="AF43" s="39"/>
    </row>
    <row r="44" spans="1:32" x14ac:dyDescent="0.2">
      <c r="A44" s="19" t="s">
        <v>44</v>
      </c>
      <c r="B44" s="21">
        <v>0.81</v>
      </c>
      <c r="C44" s="22">
        <v>0.85540000000000005</v>
      </c>
      <c r="D44" s="33"/>
      <c r="E44" s="33"/>
      <c r="F44" s="33"/>
      <c r="G44" s="34"/>
      <c r="H44" s="33"/>
      <c r="I44" s="37"/>
      <c r="J44" s="38"/>
      <c r="K44" s="39"/>
      <c r="L44" s="37"/>
      <c r="M44" s="39"/>
      <c r="N44" s="39"/>
      <c r="O44" s="37"/>
      <c r="P44" s="37"/>
      <c r="Q44" s="39"/>
      <c r="R44" s="37"/>
      <c r="S44" s="37"/>
      <c r="T44" s="37"/>
      <c r="U44" s="37"/>
      <c r="V44" s="39"/>
      <c r="W44" s="37"/>
      <c r="X44" s="37"/>
      <c r="Y44" s="37"/>
      <c r="Z44" s="37"/>
      <c r="AA44" s="37"/>
      <c r="AB44" s="37"/>
      <c r="AC44" s="38"/>
      <c r="AD44" s="39"/>
      <c r="AE44" s="39"/>
      <c r="AF44" s="39"/>
    </row>
    <row r="45" spans="1:32" x14ac:dyDescent="0.2">
      <c r="A45" s="19" t="s">
        <v>45</v>
      </c>
      <c r="B45" s="21">
        <v>0.81</v>
      </c>
      <c r="C45" s="22">
        <v>0.85540000000000005</v>
      </c>
      <c r="D45" s="33">
        <f t="shared" si="9"/>
        <v>1777.37085</v>
      </c>
      <c r="E45" s="33"/>
      <c r="F45" s="33"/>
      <c r="G45" s="34"/>
      <c r="H45" s="33">
        <f>$H$15*$H$16*C45</f>
        <v>205.94610399999999</v>
      </c>
      <c r="I45" s="37"/>
      <c r="J45" s="38"/>
      <c r="K45" s="37">
        <f t="shared" si="27"/>
        <v>222.40400000000002</v>
      </c>
      <c r="L45" s="37"/>
      <c r="M45" s="39"/>
      <c r="N45" s="39"/>
      <c r="O45" s="37"/>
      <c r="P45" s="37"/>
      <c r="Q45" s="39"/>
      <c r="R45" s="37"/>
      <c r="S45" s="37"/>
      <c r="T45" s="37"/>
      <c r="U45" s="37"/>
      <c r="V45" s="39"/>
      <c r="W45" s="37"/>
      <c r="X45" s="37"/>
      <c r="Y45" s="37"/>
      <c r="Z45" s="37"/>
      <c r="AA45" s="37"/>
      <c r="AB45" s="37"/>
      <c r="AC45" s="38"/>
      <c r="AD45" s="37"/>
      <c r="AE45" s="37"/>
      <c r="AF45" s="39"/>
    </row>
    <row r="46" spans="1:32" x14ac:dyDescent="0.2">
      <c r="A46" s="19" t="s">
        <v>46</v>
      </c>
      <c r="B46" s="21">
        <v>0.81</v>
      </c>
      <c r="C46" s="22">
        <v>0.85540000000000005</v>
      </c>
      <c r="D46" s="33">
        <f t="shared" si="9"/>
        <v>1777.37085</v>
      </c>
      <c r="E46" s="33"/>
      <c r="F46" s="33"/>
      <c r="G46" s="34"/>
      <c r="H46" s="33">
        <f>$H$15*$H$16*C46</f>
        <v>205.94610399999999</v>
      </c>
      <c r="I46" s="37"/>
      <c r="J46" s="38"/>
      <c r="K46" s="37">
        <f t="shared" si="27"/>
        <v>222.40400000000002</v>
      </c>
      <c r="L46" s="37"/>
      <c r="M46" s="39"/>
      <c r="N46" s="39"/>
      <c r="O46" s="37"/>
      <c r="P46" s="37"/>
      <c r="Q46" s="39"/>
      <c r="R46" s="37"/>
      <c r="S46" s="37"/>
      <c r="T46" s="37"/>
      <c r="U46" s="37"/>
      <c r="V46" s="39"/>
      <c r="W46" s="37"/>
      <c r="X46" s="37"/>
      <c r="Y46" s="37"/>
      <c r="Z46" s="37"/>
      <c r="AA46" s="37"/>
      <c r="AB46" s="37"/>
      <c r="AC46" s="38"/>
      <c r="AD46" s="37"/>
      <c r="AE46" s="37"/>
      <c r="AF46" s="39"/>
    </row>
    <row r="47" spans="1:32" x14ac:dyDescent="0.2">
      <c r="A47" s="19" t="s">
        <v>47</v>
      </c>
      <c r="B47" s="21">
        <v>0.66</v>
      </c>
      <c r="C47" s="22">
        <v>1.29</v>
      </c>
      <c r="D47" s="37"/>
      <c r="E47" s="37"/>
      <c r="F47" s="37"/>
      <c r="G47" s="39"/>
      <c r="H47" s="37"/>
      <c r="I47" s="37"/>
      <c r="J47" s="38"/>
      <c r="K47" s="37">
        <f t="shared" si="27"/>
        <v>335.40000000000003</v>
      </c>
      <c r="L47" s="37"/>
      <c r="M47" s="39"/>
      <c r="N47" s="39"/>
      <c r="O47" s="37"/>
      <c r="P47" s="37"/>
      <c r="Q47" s="39"/>
      <c r="R47" s="37"/>
      <c r="S47" s="37"/>
      <c r="T47" s="37"/>
      <c r="U47" s="37"/>
      <c r="V47" s="39"/>
      <c r="W47" s="37"/>
      <c r="X47" s="37"/>
      <c r="Y47" s="37"/>
      <c r="Z47" s="37"/>
      <c r="AA47" s="37"/>
      <c r="AB47" s="37"/>
      <c r="AC47" s="38"/>
      <c r="AD47" s="37"/>
      <c r="AE47" s="37"/>
      <c r="AF47" s="39"/>
    </row>
    <row r="48" spans="1:32" x14ac:dyDescent="0.2">
      <c r="A48" s="19" t="s">
        <v>48</v>
      </c>
      <c r="B48" s="23">
        <v>0.81</v>
      </c>
      <c r="C48" s="24">
        <v>0.85540000000000005</v>
      </c>
      <c r="D48" s="37">
        <f t="shared" si="9"/>
        <v>1777.37085</v>
      </c>
      <c r="E48" s="37"/>
      <c r="F48" s="37"/>
      <c r="G48" s="39"/>
      <c r="H48" s="37">
        <f>$H$15*$H$16*C48</f>
        <v>205.94610399999999</v>
      </c>
      <c r="I48" s="37"/>
      <c r="J48" s="38"/>
      <c r="K48" s="37">
        <f>$K$15*$K$16*C48</f>
        <v>222.40400000000002</v>
      </c>
      <c r="L48" s="37">
        <f t="shared" si="28"/>
        <v>76.986000000000004</v>
      </c>
      <c r="M48" s="39"/>
      <c r="N48" s="39"/>
      <c r="O48" s="37"/>
      <c r="P48" s="37"/>
      <c r="Q48" s="39"/>
      <c r="R48" s="37"/>
      <c r="S48" s="37"/>
      <c r="T48" s="37"/>
      <c r="U48" s="37"/>
      <c r="V48" s="39"/>
      <c r="W48" s="37"/>
      <c r="X48" s="37"/>
      <c r="Y48" s="37"/>
      <c r="Z48" s="37"/>
      <c r="AA48" s="37"/>
      <c r="AB48" s="37"/>
      <c r="AC48" s="38"/>
      <c r="AD48" s="37"/>
      <c r="AE48" s="37"/>
      <c r="AF48" s="39"/>
    </row>
    <row r="49" spans="1:32" x14ac:dyDescent="0.2">
      <c r="A49" s="19" t="s">
        <v>49</v>
      </c>
      <c r="B49" s="21"/>
      <c r="C49" s="25">
        <v>1</v>
      </c>
      <c r="D49" s="39"/>
      <c r="E49" s="39"/>
      <c r="F49" s="39"/>
      <c r="G49" s="39"/>
      <c r="H49" s="39"/>
      <c r="I49" s="39"/>
      <c r="J49" s="31"/>
      <c r="K49" s="39"/>
      <c r="L49" s="39"/>
      <c r="M49" s="39"/>
      <c r="N49" s="37">
        <f>$N$15*$N$16*C49</f>
        <v>247.10736263999999</v>
      </c>
      <c r="O49" s="37"/>
      <c r="P49" s="39"/>
      <c r="Q49" s="39"/>
      <c r="R49" s="37"/>
      <c r="S49" s="39"/>
      <c r="T49" s="37"/>
      <c r="U49" s="37"/>
      <c r="V49" s="37">
        <f>$V$15*$V$16*C49</f>
        <v>247.32167951999998</v>
      </c>
      <c r="W49" s="39"/>
      <c r="X49" s="39"/>
      <c r="Y49" s="39"/>
      <c r="Z49" s="37"/>
      <c r="AA49" s="37"/>
      <c r="AB49" s="39"/>
      <c r="AC49" s="31"/>
      <c r="AD49" s="39"/>
      <c r="AE49" s="39"/>
      <c r="AF49" s="37">
        <f>$AF$15*$AF$16*C49</f>
        <v>247.75031327999997</v>
      </c>
    </row>
    <row r="50" spans="1:32" x14ac:dyDescent="0.2">
      <c r="A50" s="19" t="s">
        <v>50</v>
      </c>
      <c r="B50" s="21"/>
      <c r="C50" s="25">
        <v>1</v>
      </c>
      <c r="D50" s="39"/>
      <c r="E50" s="39"/>
      <c r="F50" s="39"/>
      <c r="G50" s="39"/>
      <c r="H50" s="39"/>
      <c r="I50" s="39"/>
      <c r="J50" s="31"/>
      <c r="K50" s="39"/>
      <c r="L50" s="39"/>
      <c r="M50" s="39"/>
      <c r="N50" s="37">
        <f t="shared" ref="N50:N51" si="29">$N$15*$N$16*C50</f>
        <v>247.10736263999999</v>
      </c>
      <c r="O50" s="37"/>
      <c r="P50" s="39"/>
      <c r="Q50" s="39"/>
      <c r="R50" s="37"/>
      <c r="S50" s="39"/>
      <c r="T50" s="37"/>
      <c r="U50" s="37"/>
      <c r="V50" s="37">
        <f t="shared" ref="V50:V51" si="30">$V$15*$V$16*C50</f>
        <v>247.32167951999998</v>
      </c>
      <c r="W50" s="39"/>
      <c r="X50" s="39"/>
      <c r="Y50" s="39"/>
      <c r="Z50" s="37"/>
      <c r="AA50" s="37"/>
      <c r="AB50" s="39"/>
      <c r="AC50" s="31"/>
      <c r="AD50" s="39"/>
      <c r="AE50" s="39"/>
      <c r="AF50" s="37">
        <f t="shared" ref="AF50:AF51" si="31">$AF$15*$AF$16*C50</f>
        <v>247.75031327999997</v>
      </c>
    </row>
    <row r="51" spans="1:32" x14ac:dyDescent="0.2">
      <c r="A51" s="19" t="s">
        <v>51</v>
      </c>
      <c r="B51" s="21"/>
      <c r="C51" s="25">
        <v>1</v>
      </c>
      <c r="D51" s="39"/>
      <c r="E51" s="39"/>
      <c r="F51" s="39"/>
      <c r="G51" s="37"/>
      <c r="H51" s="39"/>
      <c r="I51" s="39"/>
      <c r="J51" s="31"/>
      <c r="K51" s="39"/>
      <c r="L51" s="39"/>
      <c r="M51" s="39"/>
      <c r="N51" s="37">
        <f t="shared" si="29"/>
        <v>247.10736263999999</v>
      </c>
      <c r="O51" s="37"/>
      <c r="P51" s="39"/>
      <c r="Q51" s="39"/>
      <c r="R51" s="37"/>
      <c r="S51" s="39"/>
      <c r="T51" s="37"/>
      <c r="U51" s="37"/>
      <c r="V51" s="37">
        <f t="shared" si="30"/>
        <v>247.32167951999998</v>
      </c>
      <c r="W51" s="39"/>
      <c r="X51" s="39"/>
      <c r="Y51" s="39"/>
      <c r="Z51" s="37"/>
      <c r="AA51" s="37"/>
      <c r="AB51" s="39"/>
      <c r="AC51" s="31"/>
      <c r="AD51" s="39"/>
      <c r="AE51" s="39"/>
      <c r="AF51" s="37">
        <f t="shared" si="31"/>
        <v>247.75031327999997</v>
      </c>
    </row>
    <row r="52" spans="1:32" x14ac:dyDescent="0.2">
      <c r="A52" s="6" t="s">
        <v>52</v>
      </c>
      <c r="B52" s="23">
        <v>0.81</v>
      </c>
      <c r="C52" s="24">
        <v>0.85540000000000005</v>
      </c>
      <c r="D52" s="37">
        <f t="shared" ref="D52:D53" si="32">$D$15*$D$16*B52</f>
        <v>1777.37085</v>
      </c>
      <c r="E52" s="39"/>
      <c r="F52" s="39"/>
      <c r="G52" s="37">
        <f>$G$15*$G$16*C52</f>
        <v>952.50582918400005</v>
      </c>
      <c r="H52" s="37">
        <f>$H$15*$H$16*C52</f>
        <v>205.94610399999999</v>
      </c>
      <c r="I52" s="37"/>
      <c r="J52" s="38"/>
      <c r="K52" s="37">
        <f t="shared" ref="K52" si="33">$K$15*$K$16*C52</f>
        <v>222.40400000000002</v>
      </c>
      <c r="L52" s="37">
        <f t="shared" ref="L52" si="34">$L$15*$L$16*C52</f>
        <v>76.986000000000004</v>
      </c>
      <c r="M52" s="39"/>
      <c r="N52" s="39"/>
      <c r="O52" s="37">
        <f t="shared" ref="O52" si="35">$O$15*$O$16*B52</f>
        <v>1779.0273</v>
      </c>
      <c r="P52" s="39"/>
      <c r="Q52" s="39"/>
      <c r="R52" s="37">
        <f t="shared" ref="R52" si="36">$R$15*$R$16*C52</f>
        <v>205.94610399999999</v>
      </c>
      <c r="S52" s="37"/>
      <c r="T52" s="37">
        <f t="shared" ref="T52" si="37">$T$15*$T$16*C52</f>
        <v>222.40400000000002</v>
      </c>
      <c r="U52" s="37">
        <f t="shared" ref="U52" si="38">$U$15*$U$16*C52</f>
        <v>76.986000000000004</v>
      </c>
      <c r="V52" s="39"/>
      <c r="W52" s="37">
        <f>$W$15*$W$16*B52</f>
        <v>1782.3402000000001</v>
      </c>
      <c r="X52" s="39"/>
      <c r="Y52" s="39"/>
      <c r="Z52" s="37">
        <f t="shared" ref="Z52" si="39">$Z$15*$Z$16*C52</f>
        <v>955.22210056000006</v>
      </c>
      <c r="AA52" s="37">
        <f t="shared" ref="AA52" si="40">$AA$15*$AA$16*C52</f>
        <v>205.94610399999999</v>
      </c>
      <c r="AB52" s="37"/>
      <c r="AC52" s="38"/>
      <c r="AD52" s="37">
        <f>$AD$15*$AD$16*C52</f>
        <v>222.40400000000002</v>
      </c>
      <c r="AE52" s="37">
        <f>$AE$15*$AE$16*C52</f>
        <v>76.986000000000004</v>
      </c>
      <c r="AF52" s="39"/>
    </row>
    <row r="53" spans="1:32" s="56" customFormat="1" ht="25.5" x14ac:dyDescent="0.2">
      <c r="A53" s="53" t="s">
        <v>68</v>
      </c>
      <c r="B53" s="54">
        <v>0.81</v>
      </c>
      <c r="C53" s="55">
        <v>0.85540000000000005</v>
      </c>
      <c r="D53" s="37">
        <f t="shared" si="32"/>
        <v>1777.37085</v>
      </c>
      <c r="E53" s="39"/>
      <c r="F53" s="39"/>
      <c r="G53" s="37"/>
      <c r="H53" s="37"/>
      <c r="I53" s="37"/>
      <c r="J53" s="38"/>
      <c r="K53" s="37"/>
      <c r="L53" s="37"/>
      <c r="M53" s="39"/>
      <c r="N53" s="39"/>
      <c r="O53" s="37"/>
      <c r="P53" s="39"/>
      <c r="Q53" s="39"/>
      <c r="R53" s="37"/>
      <c r="S53" s="37"/>
      <c r="T53" s="37"/>
      <c r="U53" s="37"/>
      <c r="V53" s="39"/>
      <c r="W53" s="37"/>
      <c r="X53" s="39"/>
      <c r="Y53" s="39"/>
      <c r="Z53" s="37"/>
      <c r="AA53" s="37"/>
      <c r="AB53" s="37"/>
      <c r="AC53" s="38"/>
      <c r="AD53" s="37"/>
      <c r="AE53" s="37"/>
      <c r="AF53" s="39"/>
    </row>
    <row r="54" spans="1:32" x14ac:dyDescent="0.2">
      <c r="A54" s="6" t="s">
        <v>53</v>
      </c>
      <c r="B54" s="6"/>
      <c r="C54" s="6"/>
      <c r="D54" s="41"/>
      <c r="E54" s="42">
        <f>E15*E16</f>
        <v>195.83999999999997</v>
      </c>
      <c r="F54" s="42">
        <f>F15*F16</f>
        <v>195.83999999999997</v>
      </c>
      <c r="G54" s="41"/>
      <c r="H54" s="41"/>
      <c r="I54" s="42">
        <f>I15*I16</f>
        <v>171.648</v>
      </c>
      <c r="J54" s="42">
        <f>J15*J16</f>
        <v>171.648</v>
      </c>
      <c r="K54" s="41"/>
      <c r="L54" s="41"/>
      <c r="M54" s="41"/>
      <c r="N54" s="41"/>
      <c r="O54" s="41"/>
      <c r="P54" s="42">
        <f>P15*P16</f>
        <v>195.83999999999997</v>
      </c>
      <c r="Q54" s="41"/>
      <c r="R54" s="41"/>
      <c r="S54" s="42">
        <f>S15*S16</f>
        <v>171.648</v>
      </c>
      <c r="T54" s="41"/>
      <c r="U54" s="41"/>
      <c r="V54" s="41"/>
      <c r="W54" s="41"/>
      <c r="X54" s="42">
        <f>X15*X16</f>
        <v>195.83999999999997</v>
      </c>
      <c r="Y54" s="42">
        <f>Y15*Y16</f>
        <v>195.83999999999997</v>
      </c>
      <c r="Z54" s="41"/>
      <c r="AA54" s="41"/>
      <c r="AB54" s="42">
        <f>AB15*AB16</f>
        <v>171.648</v>
      </c>
      <c r="AC54" s="42">
        <f>AC15*AC16</f>
        <v>171.648</v>
      </c>
      <c r="AD54" s="41"/>
      <c r="AE54" s="41"/>
      <c r="AF54" s="41"/>
    </row>
  </sheetData>
  <mergeCells count="23">
    <mergeCell ref="AA10:AF10"/>
    <mergeCell ref="A15:C15"/>
    <mergeCell ref="G10:G11"/>
    <mergeCell ref="H10:N10"/>
    <mergeCell ref="O10:O11"/>
    <mergeCell ref="P10:P11"/>
    <mergeCell ref="Q10:Q11"/>
    <mergeCell ref="R10:V10"/>
    <mergeCell ref="A8:A11"/>
    <mergeCell ref="B8:B11"/>
    <mergeCell ref="C8:C11"/>
    <mergeCell ref="D8:AF8"/>
    <mergeCell ref="D9:N9"/>
    <mergeCell ref="O9:V9"/>
    <mergeCell ref="W9:AF9"/>
    <mergeCell ref="D10:D11"/>
    <mergeCell ref="A16:C16"/>
    <mergeCell ref="W10:W11"/>
    <mergeCell ref="X10:X11"/>
    <mergeCell ref="Y10:Y11"/>
    <mergeCell ref="Z10:Z11"/>
    <mergeCell ref="E10:E11"/>
    <mergeCell ref="F10:F11"/>
  </mergeCells>
  <pageMargins left="0.51181102362204722" right="0.11811023622047245" top="0.15748031496062992" bottom="0.15748031496062992" header="0.31496062992125984" footer="0.31496062992125984"/>
  <pageSetup paperSize="9" scale="73" orientation="landscape" r:id="rId1"/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1"/>
  <sheetViews>
    <sheetView tabSelected="1" view="pageBreakPreview" zoomScale="55" zoomScaleNormal="100" zoomScaleSheetLayoutView="55" workbookViewId="0">
      <pane xSplit="4" ySplit="13" topLeftCell="E14" activePane="bottomRight" state="frozen"/>
      <selection pane="topRight" activeCell="E1" sqref="E1"/>
      <selection pane="bottomLeft" activeCell="A10" sqref="A10"/>
      <selection pane="bottomRight" activeCell="R16" sqref="R16"/>
    </sheetView>
  </sheetViews>
  <sheetFormatPr defaultColWidth="8.85546875" defaultRowHeight="12.75" x14ac:dyDescent="0.2"/>
  <cols>
    <col min="1" max="1" width="4.5703125" style="1" customWidth="1"/>
    <col min="2" max="2" width="27" style="1" customWidth="1"/>
    <col min="3" max="4" width="8.85546875" style="1" hidden="1" customWidth="1"/>
    <col min="5" max="5" width="8.85546875" style="1" customWidth="1"/>
    <col min="6" max="6" width="9.5703125" style="1" customWidth="1"/>
    <col min="7" max="9" width="8.85546875" style="1" customWidth="1"/>
    <col min="10" max="11" width="6.85546875" style="1" customWidth="1"/>
    <col min="12" max="12" width="7.85546875" style="1" customWidth="1"/>
    <col min="13" max="13" width="8.85546875" style="1" customWidth="1"/>
    <col min="14" max="14" width="10" style="1" customWidth="1"/>
    <col min="15" max="17" width="8.85546875" style="1" customWidth="1"/>
    <col min="18" max="20" width="6.85546875" style="1" customWidth="1"/>
    <col min="21" max="25" width="8.85546875" style="1" customWidth="1"/>
    <col min="26" max="28" width="7.5703125" style="1" customWidth="1"/>
    <col min="29" max="29" width="8.85546875" style="1" customWidth="1"/>
    <col min="30" max="30" width="10.28515625" style="1" customWidth="1"/>
    <col min="31" max="33" width="8.85546875" style="1" customWidth="1"/>
    <col min="34" max="35" width="7.7109375" style="1" customWidth="1"/>
    <col min="36" max="36" width="10.7109375" style="1" customWidth="1"/>
    <col min="37" max="37" width="10" style="1" customWidth="1"/>
    <col min="38" max="38" width="11" style="1" customWidth="1"/>
    <col min="39" max="16384" width="8.85546875" style="1"/>
  </cols>
  <sheetData>
    <row r="1" spans="1:43" ht="15.75" x14ac:dyDescent="0.2">
      <c r="Q1" s="62" t="s">
        <v>79</v>
      </c>
      <c r="AE1" s="62"/>
    </row>
    <row r="2" spans="1:43" ht="15.75" x14ac:dyDescent="0.2">
      <c r="Q2" s="62" t="s">
        <v>77</v>
      </c>
      <c r="AE2" s="62"/>
    </row>
    <row r="4" spans="1:43" ht="15.75" x14ac:dyDescent="0.25">
      <c r="Q4" s="2" t="s">
        <v>70</v>
      </c>
      <c r="S4" s="12"/>
      <c r="AE4" s="2"/>
    </row>
    <row r="5" spans="1:43" ht="15.75" x14ac:dyDescent="0.25">
      <c r="Q5" s="2" t="s">
        <v>64</v>
      </c>
      <c r="S5" s="12"/>
      <c r="AE5" s="2"/>
    </row>
    <row r="6" spans="1:43" ht="15.75" x14ac:dyDescent="0.25">
      <c r="Q6" s="2"/>
      <c r="S6" s="12"/>
      <c r="AE6" s="2"/>
    </row>
    <row r="7" spans="1:43" ht="18.75" x14ac:dyDescent="0.3">
      <c r="B7" s="5" t="s">
        <v>66</v>
      </c>
    </row>
    <row r="8" spans="1:43" x14ac:dyDescent="0.2">
      <c r="A8" s="70" t="s">
        <v>61</v>
      </c>
      <c r="B8" s="71" t="s">
        <v>0</v>
      </c>
      <c r="C8" s="72" t="s">
        <v>1</v>
      </c>
      <c r="D8" s="72" t="s">
        <v>2</v>
      </c>
      <c r="E8" s="64" t="s">
        <v>54</v>
      </c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</row>
    <row r="9" spans="1:43" ht="12.75" customHeight="1" x14ac:dyDescent="0.2">
      <c r="A9" s="70"/>
      <c r="B9" s="71"/>
      <c r="C9" s="72"/>
      <c r="D9" s="72"/>
      <c r="E9" s="64" t="s">
        <v>55</v>
      </c>
      <c r="F9" s="64"/>
      <c r="G9" s="64"/>
      <c r="H9" s="64"/>
      <c r="I9" s="64"/>
      <c r="J9" s="64"/>
      <c r="K9" s="64"/>
      <c r="L9" s="64"/>
      <c r="M9" s="64" t="s">
        <v>5</v>
      </c>
      <c r="N9" s="64"/>
      <c r="O9" s="64"/>
      <c r="P9" s="64"/>
      <c r="Q9" s="64"/>
      <c r="R9" s="64"/>
      <c r="S9" s="64"/>
      <c r="T9" s="64"/>
      <c r="U9" s="64" t="s">
        <v>6</v>
      </c>
      <c r="V9" s="64"/>
      <c r="W9" s="64"/>
      <c r="X9" s="64"/>
      <c r="Y9" s="64"/>
      <c r="Z9" s="64"/>
      <c r="AA9" s="64"/>
      <c r="AB9" s="64"/>
      <c r="AC9" s="64" t="s">
        <v>56</v>
      </c>
      <c r="AD9" s="64"/>
      <c r="AE9" s="64"/>
      <c r="AF9" s="64"/>
      <c r="AG9" s="64"/>
      <c r="AH9" s="64"/>
      <c r="AI9" s="64"/>
      <c r="AJ9" s="68" t="s">
        <v>62</v>
      </c>
      <c r="AK9" s="68"/>
      <c r="AL9" s="68"/>
      <c r="AM9" s="68"/>
      <c r="AN9" s="68"/>
      <c r="AO9" s="68"/>
      <c r="AP9" s="68"/>
      <c r="AQ9" s="68"/>
    </row>
    <row r="10" spans="1:43" ht="12.75" customHeight="1" x14ac:dyDescent="0.2">
      <c r="A10" s="70"/>
      <c r="B10" s="71"/>
      <c r="C10" s="72"/>
      <c r="D10" s="72"/>
      <c r="E10" s="64" t="s">
        <v>7</v>
      </c>
      <c r="F10" s="64" t="s">
        <v>71</v>
      </c>
      <c r="G10" s="64" t="s">
        <v>8</v>
      </c>
      <c r="H10" s="64" t="s">
        <v>9</v>
      </c>
      <c r="I10" s="64"/>
      <c r="J10" s="64"/>
      <c r="K10" s="64"/>
      <c r="L10" s="64"/>
      <c r="M10" s="64" t="s">
        <v>7</v>
      </c>
      <c r="N10" s="64" t="s">
        <v>71</v>
      </c>
      <c r="O10" s="64" t="s">
        <v>8</v>
      </c>
      <c r="P10" s="64" t="s">
        <v>9</v>
      </c>
      <c r="Q10" s="64"/>
      <c r="R10" s="64"/>
      <c r="S10" s="64"/>
      <c r="T10" s="64"/>
      <c r="U10" s="64" t="s">
        <v>7</v>
      </c>
      <c r="V10" s="64" t="s">
        <v>76</v>
      </c>
      <c r="W10" s="64" t="s">
        <v>8</v>
      </c>
      <c r="X10" s="64" t="s">
        <v>9</v>
      </c>
      <c r="Y10" s="64"/>
      <c r="Z10" s="64"/>
      <c r="AA10" s="64"/>
      <c r="AB10" s="64"/>
      <c r="AC10" s="64" t="s">
        <v>7</v>
      </c>
      <c r="AD10" s="64" t="s">
        <v>71</v>
      </c>
      <c r="AE10" s="64" t="s">
        <v>8</v>
      </c>
      <c r="AF10" s="64" t="s">
        <v>9</v>
      </c>
      <c r="AG10" s="64"/>
      <c r="AH10" s="64"/>
      <c r="AI10" s="64"/>
      <c r="AJ10" s="64" t="s">
        <v>7</v>
      </c>
      <c r="AK10" s="64" t="s">
        <v>71</v>
      </c>
      <c r="AL10" s="64" t="s">
        <v>8</v>
      </c>
      <c r="AM10" s="64" t="s">
        <v>9</v>
      </c>
      <c r="AN10" s="64"/>
      <c r="AO10" s="64"/>
      <c r="AP10" s="64"/>
      <c r="AQ10" s="64"/>
    </row>
    <row r="11" spans="1:43" ht="105.75" customHeight="1" x14ac:dyDescent="0.2">
      <c r="A11" s="70"/>
      <c r="B11" s="71"/>
      <c r="C11" s="72"/>
      <c r="D11" s="72"/>
      <c r="E11" s="64"/>
      <c r="F11" s="64"/>
      <c r="G11" s="64"/>
      <c r="H11" s="13" t="s">
        <v>10</v>
      </c>
      <c r="I11" s="60" t="s">
        <v>75</v>
      </c>
      <c r="J11" s="13" t="s">
        <v>12</v>
      </c>
      <c r="K11" s="13" t="s">
        <v>13</v>
      </c>
      <c r="L11" s="60" t="s">
        <v>14</v>
      </c>
      <c r="M11" s="64"/>
      <c r="N11" s="64"/>
      <c r="O11" s="64"/>
      <c r="P11" s="13" t="s">
        <v>10</v>
      </c>
      <c r="Q11" s="60" t="s">
        <v>72</v>
      </c>
      <c r="R11" s="13" t="s">
        <v>12</v>
      </c>
      <c r="S11" s="13" t="s">
        <v>13</v>
      </c>
      <c r="T11" s="13" t="s">
        <v>15</v>
      </c>
      <c r="U11" s="64"/>
      <c r="V11" s="64"/>
      <c r="W11" s="64"/>
      <c r="X11" s="13" t="s">
        <v>10</v>
      </c>
      <c r="Y11" s="60" t="s">
        <v>72</v>
      </c>
      <c r="Z11" s="13" t="s">
        <v>12</v>
      </c>
      <c r="AA11" s="13" t="s">
        <v>13</v>
      </c>
      <c r="AB11" s="13" t="s">
        <v>14</v>
      </c>
      <c r="AC11" s="64"/>
      <c r="AD11" s="64"/>
      <c r="AE11" s="64"/>
      <c r="AF11" s="13" t="s">
        <v>10</v>
      </c>
      <c r="AG11" s="60" t="s">
        <v>72</v>
      </c>
      <c r="AH11" s="13" t="s">
        <v>12</v>
      </c>
      <c r="AI11" s="13" t="s">
        <v>13</v>
      </c>
      <c r="AJ11" s="64"/>
      <c r="AK11" s="64"/>
      <c r="AL11" s="64"/>
      <c r="AM11" s="13" t="s">
        <v>10</v>
      </c>
      <c r="AN11" s="13" t="s">
        <v>67</v>
      </c>
      <c r="AO11" s="60" t="s">
        <v>72</v>
      </c>
      <c r="AP11" s="13" t="s">
        <v>12</v>
      </c>
      <c r="AQ11" s="13" t="s">
        <v>13</v>
      </c>
    </row>
    <row r="12" spans="1:43" s="15" customFormat="1" hidden="1" x14ac:dyDescent="0.2">
      <c r="A12" s="69" t="s">
        <v>16</v>
      </c>
      <c r="B12" s="69"/>
      <c r="C12" s="69"/>
      <c r="D12" s="69"/>
      <c r="E12" s="52">
        <f>'уровень 1'!D15</f>
        <v>2045</v>
      </c>
      <c r="F12" s="51">
        <f>'[1]стом обр.'!BC$7</f>
        <v>170</v>
      </c>
      <c r="G12" s="52">
        <f>'[1]неотложка с коэф'!AG$6</f>
        <v>1058.48</v>
      </c>
      <c r="H12" s="52">
        <f>'[1]разовые без стом'!AE$5</f>
        <v>240.76</v>
      </c>
      <c r="I12" s="51">
        <f>'[1]проф.пос. по стом. '!AU$6</f>
        <v>149</v>
      </c>
      <c r="J12" s="52">
        <f>[1]ДНХБ!AE$4</f>
        <v>260</v>
      </c>
      <c r="K12" s="52">
        <f>[1]иные!AE$6</f>
        <v>90</v>
      </c>
      <c r="L12" s="48">
        <f>'[1]моб.бригады с коэф'!AE$5</f>
        <v>524.16399999999999</v>
      </c>
      <c r="M12" s="14">
        <f t="shared" ref="M12:S12" si="0">E12</f>
        <v>2045</v>
      </c>
      <c r="N12" s="51">
        <f t="shared" si="0"/>
        <v>170</v>
      </c>
      <c r="O12" s="52">
        <f t="shared" si="0"/>
        <v>1058.48</v>
      </c>
      <c r="P12" s="52">
        <f t="shared" si="0"/>
        <v>240.76</v>
      </c>
      <c r="Q12" s="51">
        <f>I12</f>
        <v>149</v>
      </c>
      <c r="R12" s="52">
        <f t="shared" si="0"/>
        <v>260</v>
      </c>
      <c r="S12" s="52">
        <f t="shared" si="0"/>
        <v>90</v>
      </c>
      <c r="T12" s="14">
        <f>'уровень 1'!N15</f>
        <v>214.31688</v>
      </c>
      <c r="U12" s="14">
        <f t="shared" ref="U12:AB12" si="1">E12</f>
        <v>2045</v>
      </c>
      <c r="V12" s="51">
        <f t="shared" si="1"/>
        <v>170</v>
      </c>
      <c r="W12" s="52">
        <f t="shared" si="1"/>
        <v>1058.48</v>
      </c>
      <c r="X12" s="52">
        <f t="shared" si="1"/>
        <v>240.76</v>
      </c>
      <c r="Y12" s="52">
        <f t="shared" si="1"/>
        <v>149</v>
      </c>
      <c r="Z12" s="52">
        <f t="shared" si="1"/>
        <v>260</v>
      </c>
      <c r="AA12" s="52">
        <f t="shared" si="1"/>
        <v>90</v>
      </c>
      <c r="AB12" s="52">
        <f t="shared" si="1"/>
        <v>524.16399999999999</v>
      </c>
      <c r="AC12" s="14">
        <f>U12</f>
        <v>2045</v>
      </c>
      <c r="AD12" s="51">
        <f t="shared" ref="AD12:AI12" si="2">N12</f>
        <v>170</v>
      </c>
      <c r="AE12" s="52">
        <f t="shared" si="2"/>
        <v>1058.48</v>
      </c>
      <c r="AF12" s="52">
        <f t="shared" si="2"/>
        <v>240.76</v>
      </c>
      <c r="AG12" s="51">
        <f t="shared" si="2"/>
        <v>149</v>
      </c>
      <c r="AH12" s="52">
        <f t="shared" si="2"/>
        <v>260</v>
      </c>
      <c r="AI12" s="52">
        <f t="shared" si="2"/>
        <v>90</v>
      </c>
      <c r="AJ12" s="14">
        <f>E12</f>
        <v>2045</v>
      </c>
      <c r="AK12" s="51">
        <f>F12</f>
        <v>170</v>
      </c>
      <c r="AL12" s="52">
        <f>O12</f>
        <v>1058.48</v>
      </c>
      <c r="AM12" s="52">
        <f>H12</f>
        <v>240.76</v>
      </c>
      <c r="AN12" s="52">
        <f>[1]ЦАОП!AA$5</f>
        <v>188</v>
      </c>
      <c r="AO12" s="51">
        <f>I12</f>
        <v>149</v>
      </c>
      <c r="AP12" s="52">
        <f>J12</f>
        <v>260</v>
      </c>
      <c r="AQ12" s="52">
        <f>K12</f>
        <v>90</v>
      </c>
    </row>
    <row r="13" spans="1:43" hidden="1" x14ac:dyDescent="0.2">
      <c r="A13" s="69" t="s">
        <v>17</v>
      </c>
      <c r="B13" s="69"/>
      <c r="C13" s="69"/>
      <c r="D13" s="69"/>
      <c r="E13" s="16">
        <v>1.077</v>
      </c>
      <c r="F13" s="16">
        <v>1.1519999999999999</v>
      </c>
      <c r="G13" s="16">
        <v>1.056</v>
      </c>
      <c r="H13" s="17">
        <v>1</v>
      </c>
      <c r="I13" s="17">
        <v>1.1519999999999999</v>
      </c>
      <c r="J13" s="17">
        <v>1</v>
      </c>
      <c r="K13" s="17">
        <v>1</v>
      </c>
      <c r="L13" s="7">
        <v>1.1910000000000001</v>
      </c>
      <c r="M13" s="16">
        <v>1.0780000000000001</v>
      </c>
      <c r="N13" s="16">
        <v>1.1519999999999999</v>
      </c>
      <c r="O13" s="16">
        <v>1.0569999999999999</v>
      </c>
      <c r="P13" s="17">
        <v>1</v>
      </c>
      <c r="Q13" s="17">
        <v>1.1519999999999999</v>
      </c>
      <c r="R13" s="17">
        <v>1</v>
      </c>
      <c r="S13" s="17">
        <v>1</v>
      </c>
      <c r="T13" s="16">
        <v>1.1579999999999999</v>
      </c>
      <c r="U13" s="16">
        <v>1.079</v>
      </c>
      <c r="V13" s="16">
        <v>1.1519999999999999</v>
      </c>
      <c r="W13" s="16">
        <v>1.0580000000000001</v>
      </c>
      <c r="X13" s="17">
        <v>1</v>
      </c>
      <c r="Y13" s="17">
        <f>I13</f>
        <v>1.1519999999999999</v>
      </c>
      <c r="Z13" s="17">
        <v>1</v>
      </c>
      <c r="AA13" s="17">
        <v>1</v>
      </c>
      <c r="AB13" s="16">
        <v>1.1910000000000001</v>
      </c>
      <c r="AC13" s="16">
        <v>1.08</v>
      </c>
      <c r="AD13" s="16">
        <v>1.1519999999999999</v>
      </c>
      <c r="AE13" s="16">
        <v>1.0589999999999999</v>
      </c>
      <c r="AF13" s="17">
        <v>1</v>
      </c>
      <c r="AG13" s="17">
        <v>1.1519999999999999</v>
      </c>
      <c r="AH13" s="17">
        <v>1</v>
      </c>
      <c r="AI13" s="17">
        <v>1</v>
      </c>
      <c r="AJ13" s="16">
        <v>1.0820000000000001</v>
      </c>
      <c r="AK13" s="16">
        <v>1.1519999999999999</v>
      </c>
      <c r="AL13" s="16">
        <v>1.0609999999999999</v>
      </c>
      <c r="AM13" s="17">
        <v>1</v>
      </c>
      <c r="AN13" s="17">
        <v>1</v>
      </c>
      <c r="AO13" s="17">
        <v>1.1519999999999999</v>
      </c>
      <c r="AP13" s="17">
        <v>1</v>
      </c>
      <c r="AQ13" s="17">
        <v>1</v>
      </c>
    </row>
    <row r="14" spans="1:43" x14ac:dyDescent="0.2">
      <c r="A14" s="18">
        <v>1</v>
      </c>
      <c r="B14" s="19" t="s">
        <v>18</v>
      </c>
      <c r="C14" s="43">
        <v>1.04</v>
      </c>
      <c r="D14" s="44">
        <v>0.97399999999999998</v>
      </c>
      <c r="E14" s="33">
        <f>$E$12*$E$13*C14</f>
        <v>2290.5636</v>
      </c>
      <c r="F14" s="33"/>
      <c r="G14" s="33"/>
      <c r="H14" s="33">
        <f>$H$12*$H$13*D14</f>
        <v>234.50023999999999</v>
      </c>
      <c r="I14" s="33"/>
      <c r="J14" s="33"/>
      <c r="K14" s="33"/>
      <c r="L14" s="33">
        <f>L12*L13*D14</f>
        <v>608.04806157600001</v>
      </c>
      <c r="M14" s="33">
        <f>$M$12*$M$13*C14</f>
        <v>2292.6904000000004</v>
      </c>
      <c r="N14" s="33"/>
      <c r="O14" s="34"/>
      <c r="P14" s="33">
        <f>$P$12*$P$13*D14</f>
        <v>234.50023999999999</v>
      </c>
      <c r="Q14" s="33"/>
      <c r="R14" s="33">
        <f>$R$12*$R$13*D14</f>
        <v>253.23999999999998</v>
      </c>
      <c r="S14" s="33">
        <f>$S$12*$S$13*D14</f>
        <v>87.66</v>
      </c>
      <c r="T14" s="34"/>
      <c r="U14" s="33">
        <f t="shared" ref="U14:U25" si="3">$U$12*$U$13*C14</f>
        <v>2294.8172</v>
      </c>
      <c r="V14" s="33"/>
      <c r="W14" s="34"/>
      <c r="X14" s="33">
        <f t="shared" ref="X14:X25" si="4">$X$12*$X$13*D14</f>
        <v>234.50023999999999</v>
      </c>
      <c r="Y14" s="33"/>
      <c r="Z14" s="33">
        <f t="shared" ref="Z14:Z26" si="5">$Z$12*$Z$13*D14</f>
        <v>253.23999999999998</v>
      </c>
      <c r="AA14" s="33">
        <f>$AA$12*$AA$13*D14</f>
        <v>87.66</v>
      </c>
      <c r="AB14" s="33"/>
      <c r="AC14" s="33">
        <f t="shared" ref="AC14:AC30" si="6">$AC$12*$AC$13*C14</f>
        <v>2296.9440000000004</v>
      </c>
      <c r="AD14" s="33"/>
      <c r="AE14" s="34"/>
      <c r="AF14" s="33">
        <f t="shared" ref="AF14:AF26" si="7">$X$12*$X$13*D14</f>
        <v>234.50023999999999</v>
      </c>
      <c r="AG14" s="33"/>
      <c r="AH14" s="33">
        <f t="shared" ref="AH14:AH22" si="8">$AH$12*$AH$13*D14</f>
        <v>253.23999999999998</v>
      </c>
      <c r="AI14" s="33">
        <f>$AI$12*$AI$13*D14</f>
        <v>87.66</v>
      </c>
      <c r="AJ14" s="33">
        <f>AJ12*$AJ$13*C14</f>
        <v>2301.1976</v>
      </c>
      <c r="AK14" s="33"/>
      <c r="AL14" s="33">
        <f t="shared" ref="AL14:AL26" si="9">$AL$12*$AL$13*D14</f>
        <v>1093.8480507199999</v>
      </c>
      <c r="AM14" s="33">
        <f>AM12*$AM$13*D14</f>
        <v>234.50023999999999</v>
      </c>
      <c r="AN14" s="33"/>
      <c r="AO14" s="33"/>
      <c r="AP14" s="33">
        <f>AP12*$AP$13*D14</f>
        <v>253.23999999999998</v>
      </c>
      <c r="AQ14" s="33">
        <f>AQ12*$AQ$13*D14</f>
        <v>87.66</v>
      </c>
    </row>
    <row r="15" spans="1:43" x14ac:dyDescent="0.2">
      <c r="A15" s="18">
        <v>2</v>
      </c>
      <c r="B15" s="19" t="s">
        <v>19</v>
      </c>
      <c r="C15" s="43">
        <v>1.04</v>
      </c>
      <c r="D15" s="44">
        <v>0.97399999999999998</v>
      </c>
      <c r="E15" s="33"/>
      <c r="F15" s="33"/>
      <c r="G15" s="34"/>
      <c r="H15" s="33"/>
      <c r="I15" s="33"/>
      <c r="J15" s="33"/>
      <c r="K15" s="33"/>
      <c r="L15" s="33">
        <f>L12*L13*D15</f>
        <v>608.04806157600001</v>
      </c>
      <c r="M15" s="33">
        <f>$M$12*$M$13*C15</f>
        <v>2292.6904000000004</v>
      </c>
      <c r="N15" s="33"/>
      <c r="O15" s="34"/>
      <c r="P15" s="33"/>
      <c r="Q15" s="33"/>
      <c r="R15" s="33"/>
      <c r="S15" s="33"/>
      <c r="T15" s="34"/>
      <c r="U15" s="33">
        <f t="shared" si="3"/>
        <v>2294.8172</v>
      </c>
      <c r="V15" s="33"/>
      <c r="W15" s="34"/>
      <c r="X15" s="33">
        <f t="shared" si="4"/>
        <v>234.50023999999999</v>
      </c>
      <c r="Y15" s="33"/>
      <c r="Z15" s="33">
        <f t="shared" si="5"/>
        <v>253.23999999999998</v>
      </c>
      <c r="AA15" s="33">
        <f>$AA$12*$AA$13*D15</f>
        <v>87.66</v>
      </c>
      <c r="AB15" s="33"/>
      <c r="AC15" s="33">
        <f t="shared" si="6"/>
        <v>2296.9440000000004</v>
      </c>
      <c r="AD15" s="33"/>
      <c r="AE15" s="34"/>
      <c r="AF15" s="33">
        <f t="shared" si="7"/>
        <v>234.50023999999999</v>
      </c>
      <c r="AG15" s="33"/>
      <c r="AH15" s="33">
        <f t="shared" si="8"/>
        <v>253.23999999999998</v>
      </c>
      <c r="AI15" s="33">
        <f>$AI$12*$AI$13*D15</f>
        <v>87.66</v>
      </c>
      <c r="AJ15" s="33">
        <f>AJ13*$AJ$12*C15</f>
        <v>2301.1976</v>
      </c>
      <c r="AK15" s="33"/>
      <c r="AL15" s="33">
        <f t="shared" si="9"/>
        <v>1093.8480507199999</v>
      </c>
      <c r="AM15" s="33"/>
      <c r="AN15" s="33"/>
      <c r="AO15" s="33"/>
      <c r="AP15" s="33"/>
      <c r="AQ15" s="33"/>
    </row>
    <row r="16" spans="1:43" x14ac:dyDescent="0.2">
      <c r="A16" s="18">
        <v>3</v>
      </c>
      <c r="B16" s="19" t="s">
        <v>20</v>
      </c>
      <c r="C16" s="43">
        <v>1.04</v>
      </c>
      <c r="D16" s="44">
        <v>0.97399999999999998</v>
      </c>
      <c r="E16" s="33"/>
      <c r="F16" s="33"/>
      <c r="G16" s="34"/>
      <c r="H16" s="33"/>
      <c r="I16" s="33"/>
      <c r="J16" s="34"/>
      <c r="K16" s="33"/>
      <c r="L16" s="33"/>
      <c r="M16" s="33"/>
      <c r="N16" s="33"/>
      <c r="O16" s="34"/>
      <c r="P16" s="33"/>
      <c r="Q16" s="33"/>
      <c r="R16" s="34"/>
      <c r="S16" s="33"/>
      <c r="T16" s="34"/>
      <c r="U16" s="33">
        <f t="shared" si="3"/>
        <v>2294.8172</v>
      </c>
      <c r="V16" s="33"/>
      <c r="W16" s="34"/>
      <c r="X16" s="33">
        <f t="shared" si="4"/>
        <v>234.50023999999999</v>
      </c>
      <c r="Y16" s="33"/>
      <c r="Z16" s="33">
        <f t="shared" si="5"/>
        <v>253.23999999999998</v>
      </c>
      <c r="AA16" s="33"/>
      <c r="AB16" s="34"/>
      <c r="AC16" s="33">
        <f t="shared" si="6"/>
        <v>2296.9440000000004</v>
      </c>
      <c r="AD16" s="33"/>
      <c r="AE16" s="34"/>
      <c r="AF16" s="33">
        <f t="shared" si="7"/>
        <v>234.50023999999999</v>
      </c>
      <c r="AG16" s="33"/>
      <c r="AH16" s="33">
        <f t="shared" si="8"/>
        <v>253.23999999999998</v>
      </c>
      <c r="AI16" s="33"/>
      <c r="AJ16" s="33">
        <f>AJ13*$AJ$12*C16</f>
        <v>2301.1976</v>
      </c>
      <c r="AK16" s="33"/>
      <c r="AL16" s="33">
        <f t="shared" si="9"/>
        <v>1093.8480507199999</v>
      </c>
      <c r="AM16" s="33">
        <f>AM12*$AM$13*D16</f>
        <v>234.50023999999999</v>
      </c>
      <c r="AN16" s="33"/>
      <c r="AO16" s="33"/>
      <c r="AP16" s="33">
        <f>AP12*$AP$13*D16</f>
        <v>253.23999999999998</v>
      </c>
      <c r="AQ16" s="33"/>
    </row>
    <row r="17" spans="1:43" x14ac:dyDescent="0.2">
      <c r="A17" s="18">
        <v>4</v>
      </c>
      <c r="B17" s="19" t="s">
        <v>21</v>
      </c>
      <c r="C17" s="43">
        <v>1.25</v>
      </c>
      <c r="D17" s="44">
        <v>1.29</v>
      </c>
      <c r="E17" s="33">
        <f>$E$12*$E$13*C17</f>
        <v>2753.0812499999997</v>
      </c>
      <c r="F17" s="33"/>
      <c r="G17" s="36"/>
      <c r="H17" s="33">
        <f>$H$12*$H$13*D17</f>
        <v>310.5804</v>
      </c>
      <c r="I17" s="33"/>
      <c r="J17" s="33"/>
      <c r="K17" s="33"/>
      <c r="L17" s="33"/>
      <c r="M17" s="33">
        <f>$M$12*$M$13*C17</f>
        <v>2755.6375000000003</v>
      </c>
      <c r="N17" s="33"/>
      <c r="O17" s="33">
        <f>$O$12*$O$13*D17</f>
        <v>1443.2692344</v>
      </c>
      <c r="P17" s="33">
        <f>$P$12*$P$13*D17</f>
        <v>310.5804</v>
      </c>
      <c r="Q17" s="33"/>
      <c r="R17" s="33">
        <f>$R$12*$R$13*D17</f>
        <v>335.40000000000003</v>
      </c>
      <c r="S17" s="33">
        <f>$S$12*$S$13*D17</f>
        <v>116.10000000000001</v>
      </c>
      <c r="T17" s="33"/>
      <c r="U17" s="33">
        <f t="shared" si="3"/>
        <v>2758.1937499999999</v>
      </c>
      <c r="V17" s="33"/>
      <c r="W17" s="33">
        <f>$W$12*$W$13*D17</f>
        <v>1444.6346736</v>
      </c>
      <c r="X17" s="33">
        <f t="shared" si="4"/>
        <v>310.5804</v>
      </c>
      <c r="Y17" s="33"/>
      <c r="Z17" s="33">
        <f t="shared" si="5"/>
        <v>335.40000000000003</v>
      </c>
      <c r="AA17" s="33">
        <f t="shared" ref="AA17:AA25" si="10">$AA$12*$AA$13*D17</f>
        <v>116.10000000000001</v>
      </c>
      <c r="AB17" s="34"/>
      <c r="AC17" s="33">
        <f t="shared" si="6"/>
        <v>2760.7500000000005</v>
      </c>
      <c r="AD17" s="33"/>
      <c r="AE17" s="33">
        <f>$AE$12*$AE$13*D17</f>
        <v>1446.0001127999999</v>
      </c>
      <c r="AF17" s="33">
        <f t="shared" si="7"/>
        <v>310.5804</v>
      </c>
      <c r="AG17" s="33"/>
      <c r="AH17" s="33">
        <f t="shared" si="8"/>
        <v>335.40000000000003</v>
      </c>
      <c r="AI17" s="33">
        <f t="shared" ref="AI17:AI30" si="11">$AI$12*$AI$13*D17</f>
        <v>116.10000000000001</v>
      </c>
      <c r="AJ17" s="33">
        <f>AJ12*$AJ$13*C17</f>
        <v>2765.8625000000002</v>
      </c>
      <c r="AK17" s="33"/>
      <c r="AL17" s="33">
        <f t="shared" si="9"/>
        <v>1448.7309912000001</v>
      </c>
      <c r="AM17" s="33"/>
      <c r="AN17" s="33"/>
      <c r="AO17" s="33"/>
      <c r="AP17" s="33"/>
      <c r="AQ17" s="33"/>
    </row>
    <row r="18" spans="1:43" x14ac:dyDescent="0.2">
      <c r="A18" s="18">
        <v>5</v>
      </c>
      <c r="B18" s="19" t="s">
        <v>22</v>
      </c>
      <c r="C18" s="43">
        <v>0.81</v>
      </c>
      <c r="D18" s="44">
        <v>0.85540000000000005</v>
      </c>
      <c r="E18" s="33">
        <f>$E$12*$E$13*C18</f>
        <v>1783.9966499999998</v>
      </c>
      <c r="F18" s="33"/>
      <c r="G18" s="33">
        <f>$G$12*$G$13*D18</f>
        <v>956.12752435200025</v>
      </c>
      <c r="H18" s="33">
        <f>$H$12*$H$13*D18</f>
        <v>205.94610399999999</v>
      </c>
      <c r="I18" s="33"/>
      <c r="J18" s="33">
        <f>$J$12*$J$13*D18</f>
        <v>222.40400000000002</v>
      </c>
      <c r="K18" s="33">
        <f>$K$12*$K$13*D18</f>
        <v>76.986000000000004</v>
      </c>
      <c r="L18" s="33">
        <f>L12*L13*D18</f>
        <v>534.00853374960002</v>
      </c>
      <c r="M18" s="33">
        <f>$M$12*$M$13*C18</f>
        <v>1785.6531000000002</v>
      </c>
      <c r="N18" s="33"/>
      <c r="O18" s="33">
        <f>$O$12*$O$13*D18</f>
        <v>957.03294814399999</v>
      </c>
      <c r="P18" s="33">
        <f>$P$12*$P$13*D18</f>
        <v>205.94610399999999</v>
      </c>
      <c r="Q18" s="33"/>
      <c r="R18" s="33">
        <f>$R$12*$R$13*D18</f>
        <v>222.40400000000002</v>
      </c>
      <c r="S18" s="33">
        <f>$S$12*$S$13*D18</f>
        <v>76.986000000000004</v>
      </c>
      <c r="T18" s="33"/>
      <c r="U18" s="33">
        <f t="shared" si="3"/>
        <v>1787.3095499999999</v>
      </c>
      <c r="V18" s="33"/>
      <c r="W18" s="33">
        <f>$W$12*$W$13*D18</f>
        <v>957.93837193600007</v>
      </c>
      <c r="X18" s="33">
        <f t="shared" si="4"/>
        <v>205.94610399999999</v>
      </c>
      <c r="Y18" s="33"/>
      <c r="Z18" s="33">
        <f t="shared" si="5"/>
        <v>222.40400000000002</v>
      </c>
      <c r="AA18" s="33">
        <f t="shared" si="10"/>
        <v>76.986000000000004</v>
      </c>
      <c r="AB18" s="33"/>
      <c r="AC18" s="33">
        <f t="shared" si="6"/>
        <v>1788.9660000000003</v>
      </c>
      <c r="AD18" s="33"/>
      <c r="AE18" s="33"/>
      <c r="AF18" s="33">
        <f t="shared" si="7"/>
        <v>205.94610399999999</v>
      </c>
      <c r="AG18" s="33"/>
      <c r="AH18" s="33">
        <f t="shared" si="8"/>
        <v>222.40400000000002</v>
      </c>
      <c r="AI18" s="33">
        <f t="shared" si="11"/>
        <v>76.986000000000004</v>
      </c>
      <c r="AJ18" s="33">
        <f>AJ12*$AJ$13*C18</f>
        <v>1792.2789000000002</v>
      </c>
      <c r="AK18" s="33"/>
      <c r="AL18" s="33">
        <f t="shared" si="9"/>
        <v>960.65464331200008</v>
      </c>
      <c r="AM18" s="33">
        <f>AM12*$AM$13*D18</f>
        <v>205.94610399999999</v>
      </c>
      <c r="AN18" s="33"/>
      <c r="AO18" s="33"/>
      <c r="AP18" s="33">
        <f>AP12*$AP$13*D18</f>
        <v>222.40400000000002</v>
      </c>
      <c r="AQ18" s="33">
        <f>AQ12*$AQ$13*D18</f>
        <v>76.986000000000004</v>
      </c>
    </row>
    <row r="19" spans="1:43" x14ac:dyDescent="0.2">
      <c r="A19" s="18">
        <v>6</v>
      </c>
      <c r="B19" s="19" t="s">
        <v>23</v>
      </c>
      <c r="C19" s="43">
        <v>1.52</v>
      </c>
      <c r="D19" s="44">
        <v>1.7598</v>
      </c>
      <c r="E19" s="33">
        <f>$E$12*$E$13*C19</f>
        <v>3347.7467999999994</v>
      </c>
      <c r="F19" s="33"/>
      <c r="G19" s="33"/>
      <c r="H19" s="33">
        <f>$H$12*$H$13*D19</f>
        <v>423.68944799999997</v>
      </c>
      <c r="I19" s="33"/>
      <c r="J19" s="33"/>
      <c r="K19" s="33">
        <f>$K$12*$K$13*D19</f>
        <v>158.38200000000001</v>
      </c>
      <c r="L19" s="33">
        <f>L12*L13*D19</f>
        <v>1098.6067543751999</v>
      </c>
      <c r="M19" s="33">
        <f>$M$12*$M$13*C19</f>
        <v>3350.8552000000004</v>
      </c>
      <c r="N19" s="33"/>
      <c r="O19" s="33"/>
      <c r="P19" s="33">
        <f>$P$12*$P$13*D19</f>
        <v>423.68944799999997</v>
      </c>
      <c r="Q19" s="33"/>
      <c r="R19" s="33">
        <f>$R$12*$R$13*D19</f>
        <v>457.548</v>
      </c>
      <c r="S19" s="33">
        <f>$S$12*$S$13*D19</f>
        <v>158.38200000000001</v>
      </c>
      <c r="T19" s="34"/>
      <c r="U19" s="33">
        <f t="shared" si="3"/>
        <v>3353.9635999999996</v>
      </c>
      <c r="V19" s="33"/>
      <c r="W19" s="33"/>
      <c r="X19" s="33">
        <f t="shared" si="4"/>
        <v>423.68944799999997</v>
      </c>
      <c r="Y19" s="33"/>
      <c r="Z19" s="33">
        <f t="shared" si="5"/>
        <v>457.548</v>
      </c>
      <c r="AA19" s="33">
        <f t="shared" si="10"/>
        <v>158.38200000000001</v>
      </c>
      <c r="AB19" s="33"/>
      <c r="AC19" s="33">
        <f t="shared" si="6"/>
        <v>3357.0720000000006</v>
      </c>
      <c r="AD19" s="33"/>
      <c r="AE19" s="34"/>
      <c r="AF19" s="33">
        <f t="shared" si="7"/>
        <v>423.68944799999997</v>
      </c>
      <c r="AG19" s="33"/>
      <c r="AH19" s="33">
        <f t="shared" si="8"/>
        <v>457.548</v>
      </c>
      <c r="AI19" s="33">
        <f t="shared" si="11"/>
        <v>158.38200000000001</v>
      </c>
      <c r="AJ19" s="33">
        <f>AJ12*$AJ$13*C19</f>
        <v>3363.2888000000003</v>
      </c>
      <c r="AK19" s="33"/>
      <c r="AL19" s="33">
        <f t="shared" si="9"/>
        <v>1976.3386033440001</v>
      </c>
      <c r="AM19" s="33">
        <f>AM12*$AM$13*D19</f>
        <v>423.68944799999997</v>
      </c>
      <c r="AN19" s="33"/>
      <c r="AO19" s="33"/>
      <c r="AP19" s="33">
        <f>AP12*$AP$13*D19</f>
        <v>457.548</v>
      </c>
      <c r="AQ19" s="33">
        <f>AQ12*$AQ$13*D19</f>
        <v>158.38200000000001</v>
      </c>
    </row>
    <row r="20" spans="1:43" x14ac:dyDescent="0.2">
      <c r="A20" s="18">
        <v>7</v>
      </c>
      <c r="B20" s="19" t="s">
        <v>24</v>
      </c>
      <c r="C20" s="43">
        <v>1.52</v>
      </c>
      <c r="D20" s="44">
        <v>1.7598</v>
      </c>
      <c r="E20" s="33"/>
      <c r="F20" s="33"/>
      <c r="G20" s="33"/>
      <c r="H20" s="33"/>
      <c r="I20" s="33"/>
      <c r="J20" s="33"/>
      <c r="K20" s="33"/>
      <c r="L20" s="33">
        <f>L13*L14*D20</f>
        <v>1274.4211877048808</v>
      </c>
      <c r="M20" s="33"/>
      <c r="N20" s="33"/>
      <c r="O20" s="33"/>
      <c r="P20" s="33"/>
      <c r="Q20" s="33"/>
      <c r="R20" s="33"/>
      <c r="S20" s="33"/>
      <c r="T20" s="34"/>
      <c r="U20" s="33">
        <f t="shared" si="3"/>
        <v>3353.9635999999996</v>
      </c>
      <c r="V20" s="33"/>
      <c r="W20" s="33"/>
      <c r="X20" s="33">
        <f t="shared" si="4"/>
        <v>423.68944799999997</v>
      </c>
      <c r="Y20" s="33"/>
      <c r="Z20" s="33">
        <f t="shared" si="5"/>
        <v>457.548</v>
      </c>
      <c r="AA20" s="33">
        <f t="shared" si="10"/>
        <v>158.38200000000001</v>
      </c>
      <c r="AB20" s="34"/>
      <c r="AC20" s="33">
        <f t="shared" si="6"/>
        <v>3357.0720000000006</v>
      </c>
      <c r="AD20" s="33"/>
      <c r="AE20" s="34"/>
      <c r="AF20" s="33">
        <f t="shared" si="7"/>
        <v>423.68944799999997</v>
      </c>
      <c r="AG20" s="33"/>
      <c r="AH20" s="33">
        <f t="shared" si="8"/>
        <v>457.548</v>
      </c>
      <c r="AI20" s="33">
        <f t="shared" si="11"/>
        <v>158.38200000000001</v>
      </c>
      <c r="AJ20" s="33">
        <f>AJ12*$AJ$13*C20</f>
        <v>3363.2888000000003</v>
      </c>
      <c r="AK20" s="33"/>
      <c r="AL20" s="33">
        <f t="shared" si="9"/>
        <v>1976.3386033440001</v>
      </c>
      <c r="AM20" s="33"/>
      <c r="AN20" s="33"/>
      <c r="AO20" s="33"/>
      <c r="AP20" s="33"/>
      <c r="AQ20" s="33"/>
    </row>
    <row r="21" spans="1:43" x14ac:dyDescent="0.2">
      <c r="A21" s="18">
        <v>8</v>
      </c>
      <c r="B21" s="19" t="s">
        <v>25</v>
      </c>
      <c r="C21" s="43">
        <v>1.45</v>
      </c>
      <c r="D21" s="44">
        <v>1.6206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4"/>
      <c r="U21" s="33">
        <f t="shared" si="3"/>
        <v>3199.5047499999996</v>
      </c>
      <c r="V21" s="33"/>
      <c r="W21" s="33"/>
      <c r="X21" s="33">
        <f t="shared" si="4"/>
        <v>390.175656</v>
      </c>
      <c r="Y21" s="33"/>
      <c r="Z21" s="33">
        <f t="shared" si="5"/>
        <v>421.35599999999999</v>
      </c>
      <c r="AA21" s="33">
        <f t="shared" si="10"/>
        <v>145.85400000000001</v>
      </c>
      <c r="AB21" s="33"/>
      <c r="AC21" s="33">
        <f t="shared" si="6"/>
        <v>3202.4700000000003</v>
      </c>
      <c r="AD21" s="33"/>
      <c r="AE21" s="34"/>
      <c r="AF21" s="33">
        <f t="shared" si="7"/>
        <v>390.175656</v>
      </c>
      <c r="AG21" s="33"/>
      <c r="AH21" s="33">
        <f t="shared" si="8"/>
        <v>421.35599999999999</v>
      </c>
      <c r="AI21" s="33">
        <f t="shared" si="11"/>
        <v>145.85400000000001</v>
      </c>
      <c r="AJ21" s="33">
        <f>AJ12*$AJ$13*C21</f>
        <v>3208.4005000000002</v>
      </c>
      <c r="AK21" s="33"/>
      <c r="AL21" s="33">
        <f t="shared" si="9"/>
        <v>1820.0104219679999</v>
      </c>
      <c r="AM21" s="33">
        <f>AM12*$AM$13*D21</f>
        <v>390.175656</v>
      </c>
      <c r="AN21" s="33"/>
      <c r="AO21" s="33"/>
      <c r="AP21" s="33"/>
      <c r="AQ21" s="33">
        <f>AQ12*$AQ$13*D21</f>
        <v>145.85400000000001</v>
      </c>
    </row>
    <row r="22" spans="1:43" x14ac:dyDescent="0.2">
      <c r="A22" s="18">
        <v>9</v>
      </c>
      <c r="B22" s="19" t="s">
        <v>26</v>
      </c>
      <c r="C22" s="43">
        <v>1.02</v>
      </c>
      <c r="D22" s="44">
        <v>1.0147999999999999</v>
      </c>
      <c r="E22" s="33">
        <f>$E$12*$E$13*C22</f>
        <v>2246.5142999999998</v>
      </c>
      <c r="F22" s="33"/>
      <c r="G22" s="33"/>
      <c r="H22" s="33">
        <f>$H$12*$H$13*D22</f>
        <v>244.32324799999998</v>
      </c>
      <c r="I22" s="33"/>
      <c r="J22" s="33">
        <f>$J$12*$J$13*D22</f>
        <v>263.84799999999996</v>
      </c>
      <c r="K22" s="33">
        <f>$K$12*$K$13*D22</f>
        <v>91.331999999999994</v>
      </c>
      <c r="L22" s="33">
        <f>L12*L13*D22</f>
        <v>633.51865799519987</v>
      </c>
      <c r="M22" s="33">
        <f>$M$12*$M$13*C22</f>
        <v>2248.6002000000003</v>
      </c>
      <c r="N22" s="33"/>
      <c r="O22" s="33">
        <f>$O$12*$O$13*D22</f>
        <v>1135.3717977279998</v>
      </c>
      <c r="P22" s="33">
        <f>$P$12*$P$13*D22</f>
        <v>244.32324799999998</v>
      </c>
      <c r="Q22" s="33"/>
      <c r="R22" s="33">
        <f>$R$12*$R$13*D22</f>
        <v>263.84799999999996</v>
      </c>
      <c r="S22" s="33">
        <f>$S$12*$S$13*D22</f>
        <v>91.331999999999994</v>
      </c>
      <c r="T22" s="34"/>
      <c r="U22" s="33">
        <f t="shared" si="3"/>
        <v>2250.6860999999999</v>
      </c>
      <c r="V22" s="33"/>
      <c r="W22" s="33"/>
      <c r="X22" s="33">
        <f t="shared" si="4"/>
        <v>244.32324799999998</v>
      </c>
      <c r="Y22" s="33"/>
      <c r="Z22" s="33">
        <f t="shared" si="5"/>
        <v>263.84799999999996</v>
      </c>
      <c r="AA22" s="33">
        <f t="shared" si="10"/>
        <v>91.331999999999994</v>
      </c>
      <c r="AB22" s="33"/>
      <c r="AC22" s="33">
        <f t="shared" si="6"/>
        <v>2252.7720000000004</v>
      </c>
      <c r="AD22" s="33"/>
      <c r="AE22" s="34"/>
      <c r="AF22" s="33">
        <f t="shared" si="7"/>
        <v>244.32324799999998</v>
      </c>
      <c r="AG22" s="33"/>
      <c r="AH22" s="33">
        <f t="shared" si="8"/>
        <v>263.84799999999996</v>
      </c>
      <c r="AI22" s="33">
        <f t="shared" si="11"/>
        <v>91.331999999999994</v>
      </c>
      <c r="AJ22" s="33">
        <f>AJ12*$AJ$13*C22</f>
        <v>2256.9438</v>
      </c>
      <c r="AK22" s="33"/>
      <c r="AL22" s="33">
        <f t="shared" si="9"/>
        <v>1139.6683797439998</v>
      </c>
      <c r="AM22" s="33">
        <f>AM12*$AM$13*D22</f>
        <v>244.32324799999998</v>
      </c>
      <c r="AN22" s="33"/>
      <c r="AO22" s="33"/>
      <c r="AP22" s="33">
        <f>AP12*$AP$13*D22</f>
        <v>263.84799999999996</v>
      </c>
      <c r="AQ22" s="33">
        <f>AQ12*$AQ$13*D22</f>
        <v>91.331999999999994</v>
      </c>
    </row>
    <row r="23" spans="1:43" x14ac:dyDescent="0.2">
      <c r="A23" s="18">
        <v>10</v>
      </c>
      <c r="B23" s="19" t="s">
        <v>27</v>
      </c>
      <c r="C23" s="43">
        <v>1.05</v>
      </c>
      <c r="D23" s="44">
        <v>1.2842</v>
      </c>
      <c r="E23" s="33">
        <f>$E$12*$E$13*C23</f>
        <v>2312.5882499999998</v>
      </c>
      <c r="F23" s="33"/>
      <c r="G23" s="33"/>
      <c r="H23" s="59">
        <f>$H$12*$H$13*D23</f>
        <v>309.18399199999999</v>
      </c>
      <c r="I23" s="33"/>
      <c r="J23" s="34"/>
      <c r="K23" s="33"/>
      <c r="L23" s="33">
        <f>L12*L13*D23</f>
        <v>801.69950788079996</v>
      </c>
      <c r="M23" s="33">
        <f>$M$12*$M$13*C23</f>
        <v>2314.7355000000002</v>
      </c>
      <c r="N23" s="33"/>
      <c r="O23" s="34"/>
      <c r="P23" s="33">
        <f>$P$12*$P$13*D23</f>
        <v>309.18399199999999</v>
      </c>
      <c r="Q23" s="33"/>
      <c r="R23" s="33">
        <f>$R$12*$R$13*D23</f>
        <v>333.892</v>
      </c>
      <c r="S23" s="33">
        <f>$S$12*$S$13*D23</f>
        <v>115.578</v>
      </c>
      <c r="T23" s="34"/>
      <c r="U23" s="33">
        <f t="shared" si="3"/>
        <v>2316.8827499999998</v>
      </c>
      <c r="V23" s="33"/>
      <c r="W23" s="33"/>
      <c r="X23" s="33">
        <f t="shared" si="4"/>
        <v>309.18399199999999</v>
      </c>
      <c r="Y23" s="33"/>
      <c r="Z23" s="33">
        <f t="shared" si="5"/>
        <v>333.892</v>
      </c>
      <c r="AA23" s="33">
        <f t="shared" si="10"/>
        <v>115.578</v>
      </c>
      <c r="AB23" s="34"/>
      <c r="AC23" s="33">
        <f t="shared" si="6"/>
        <v>2319.0300000000007</v>
      </c>
      <c r="AD23" s="33"/>
      <c r="AE23" s="34"/>
      <c r="AF23" s="33">
        <f t="shared" si="7"/>
        <v>309.18399199999999</v>
      </c>
      <c r="AG23" s="33"/>
      <c r="AH23" s="34"/>
      <c r="AI23" s="33">
        <f t="shared" si="11"/>
        <v>115.578</v>
      </c>
      <c r="AJ23" s="33">
        <f>AJ12*$AJ$13*C23</f>
        <v>2323.3245000000002</v>
      </c>
      <c r="AK23" s="33"/>
      <c r="AL23" s="33">
        <f t="shared" si="9"/>
        <v>1442.2173169760001</v>
      </c>
      <c r="AM23" s="33">
        <f>AM12*$AM$13*D23</f>
        <v>309.18399199999999</v>
      </c>
      <c r="AN23" s="33"/>
      <c r="AO23" s="33"/>
      <c r="AP23" s="33"/>
      <c r="AQ23" s="33">
        <f>AQ12*$AQ$13*D23</f>
        <v>115.578</v>
      </c>
    </row>
    <row r="24" spans="1:43" x14ac:dyDescent="0.2">
      <c r="A24" s="18">
        <v>11</v>
      </c>
      <c r="B24" s="19" t="s">
        <v>28</v>
      </c>
      <c r="C24" s="43">
        <v>0.94</v>
      </c>
      <c r="D24" s="44">
        <v>0.9113</v>
      </c>
      <c r="E24" s="33">
        <f>$E$12*$E$13*C24</f>
        <v>2070.3170999999998</v>
      </c>
      <c r="F24" s="33"/>
      <c r="G24" s="33"/>
      <c r="H24" s="33">
        <f>$H$12*$H$13*D24</f>
        <v>219.40458799999999</v>
      </c>
      <c r="I24" s="33"/>
      <c r="J24" s="33"/>
      <c r="K24" s="33">
        <f>$K$12*$K$13*D24</f>
        <v>82.016999999999996</v>
      </c>
      <c r="L24" s="33"/>
      <c r="M24" s="33">
        <f>$M$12*$M$13*C24</f>
        <v>2072.2393999999999</v>
      </c>
      <c r="N24" s="33"/>
      <c r="O24" s="33">
        <f>$O$12*$O$13*D24</f>
        <v>1019.5746149679999</v>
      </c>
      <c r="P24" s="33">
        <f>$P$12*$P$13*D24</f>
        <v>219.40458799999999</v>
      </c>
      <c r="Q24" s="33"/>
      <c r="R24" s="33">
        <f>$R$12*$R$13*D24</f>
        <v>236.93799999999999</v>
      </c>
      <c r="S24" s="33">
        <f>$S$12*$S$13*D24</f>
        <v>82.016999999999996</v>
      </c>
      <c r="T24" s="34"/>
      <c r="U24" s="33">
        <f t="shared" si="3"/>
        <v>2074.1616999999997</v>
      </c>
      <c r="V24" s="33"/>
      <c r="W24" s="33">
        <f>$W$12*$W$13*D24</f>
        <v>1020.5392077920001</v>
      </c>
      <c r="X24" s="33">
        <f t="shared" si="4"/>
        <v>219.40458799999999</v>
      </c>
      <c r="Y24" s="33"/>
      <c r="Z24" s="33">
        <f t="shared" si="5"/>
        <v>236.93799999999999</v>
      </c>
      <c r="AA24" s="33">
        <f t="shared" si="10"/>
        <v>82.016999999999996</v>
      </c>
      <c r="AB24" s="34"/>
      <c r="AC24" s="33">
        <f t="shared" si="6"/>
        <v>2076.0840000000003</v>
      </c>
      <c r="AD24" s="33"/>
      <c r="AE24" s="33"/>
      <c r="AF24" s="33">
        <f t="shared" si="7"/>
        <v>219.40458799999999</v>
      </c>
      <c r="AG24" s="33"/>
      <c r="AH24" s="33">
        <f t="shared" ref="AH24:AH30" si="12">$AH$12*$AH$13*D24</f>
        <v>236.93799999999999</v>
      </c>
      <c r="AI24" s="33">
        <f t="shared" si="11"/>
        <v>82.016999999999996</v>
      </c>
      <c r="AJ24" s="33">
        <f>AJ12*$AJ$13*C24</f>
        <v>2079.9285999999997</v>
      </c>
      <c r="AK24" s="33"/>
      <c r="AL24" s="33">
        <f t="shared" si="9"/>
        <v>1023.432986264</v>
      </c>
      <c r="AM24" s="33">
        <f>AM12*$AM$13*D24</f>
        <v>219.40458799999999</v>
      </c>
      <c r="AN24" s="33"/>
      <c r="AO24" s="33"/>
      <c r="AP24" s="33">
        <f>AP12*$AP$13*D24</f>
        <v>236.93799999999999</v>
      </c>
      <c r="AQ24" s="33">
        <f>AQ12*$AQ$13*D24</f>
        <v>82.016999999999996</v>
      </c>
    </row>
    <row r="25" spans="1:43" x14ac:dyDescent="0.2">
      <c r="A25" s="18">
        <v>12</v>
      </c>
      <c r="B25" s="19" t="s">
        <v>29</v>
      </c>
      <c r="C25" s="43">
        <v>0.94</v>
      </c>
      <c r="D25" s="44">
        <v>0.9113</v>
      </c>
      <c r="E25" s="33"/>
      <c r="F25" s="33"/>
      <c r="G25" s="33"/>
      <c r="H25" s="33"/>
      <c r="I25" s="33"/>
      <c r="J25" s="33"/>
      <c r="K25" s="33"/>
      <c r="L25" s="33">
        <f>L12*L13*D25</f>
        <v>568.90574796119995</v>
      </c>
      <c r="M25" s="33">
        <f>$M$12*$M$13*C25</f>
        <v>2072.2393999999999</v>
      </c>
      <c r="N25" s="33"/>
      <c r="O25" s="33"/>
      <c r="P25" s="33"/>
      <c r="Q25" s="33"/>
      <c r="R25" s="33"/>
      <c r="S25" s="33"/>
      <c r="T25" s="34"/>
      <c r="U25" s="33">
        <f t="shared" si="3"/>
        <v>2074.1616999999997</v>
      </c>
      <c r="V25" s="33"/>
      <c r="W25" s="33"/>
      <c r="X25" s="33">
        <f t="shared" si="4"/>
        <v>219.40458799999999</v>
      </c>
      <c r="Y25" s="33"/>
      <c r="Z25" s="33">
        <f t="shared" si="5"/>
        <v>236.93799999999999</v>
      </c>
      <c r="AA25" s="33">
        <f t="shared" si="10"/>
        <v>82.016999999999996</v>
      </c>
      <c r="AB25" s="34"/>
      <c r="AC25" s="33">
        <f t="shared" si="6"/>
        <v>2076.0840000000003</v>
      </c>
      <c r="AD25" s="33"/>
      <c r="AE25" s="33"/>
      <c r="AF25" s="33">
        <f t="shared" si="7"/>
        <v>219.40458799999999</v>
      </c>
      <c r="AG25" s="33"/>
      <c r="AH25" s="33">
        <f t="shared" si="12"/>
        <v>236.93799999999999</v>
      </c>
      <c r="AI25" s="33">
        <f t="shared" si="11"/>
        <v>82.016999999999996</v>
      </c>
      <c r="AJ25" s="33">
        <f>AJ12*$AJ$13*C25</f>
        <v>2079.9285999999997</v>
      </c>
      <c r="AK25" s="33"/>
      <c r="AL25" s="33">
        <f t="shared" si="9"/>
        <v>1023.432986264</v>
      </c>
      <c r="AM25" s="33"/>
      <c r="AN25" s="33"/>
      <c r="AO25" s="33"/>
      <c r="AP25" s="33"/>
      <c r="AQ25" s="33"/>
    </row>
    <row r="26" spans="1:43" x14ac:dyDescent="0.2">
      <c r="A26" s="18">
        <v>13</v>
      </c>
      <c r="B26" s="19" t="s">
        <v>30</v>
      </c>
      <c r="C26" s="43">
        <v>0.66</v>
      </c>
      <c r="D26" s="44">
        <v>0.73740000000000006</v>
      </c>
      <c r="E26" s="33">
        <f t="shared" ref="E26" si="13">$E$12*$E$13*C26</f>
        <v>1453.6269</v>
      </c>
      <c r="F26" s="33"/>
      <c r="G26" s="33"/>
      <c r="H26" s="33">
        <f>$H$12*$H$13*D26</f>
        <v>177.53642400000001</v>
      </c>
      <c r="I26" s="33"/>
      <c r="J26" s="33"/>
      <c r="K26" s="33">
        <f>$K$12*$K$13*D26</f>
        <v>66.366</v>
      </c>
      <c r="L26" s="33">
        <f>L12*L13*D26</f>
        <v>460.34357351760002</v>
      </c>
      <c r="M26" s="33"/>
      <c r="N26" s="33"/>
      <c r="O26" s="34"/>
      <c r="P26" s="33"/>
      <c r="Q26" s="33"/>
      <c r="R26" s="33"/>
      <c r="S26" s="33"/>
      <c r="T26" s="34"/>
      <c r="U26" s="33"/>
      <c r="V26" s="33"/>
      <c r="W26" s="33"/>
      <c r="X26" s="33"/>
      <c r="Y26" s="33"/>
      <c r="Z26" s="33">
        <f t="shared" si="5"/>
        <v>191.72400000000002</v>
      </c>
      <c r="AA26" s="33"/>
      <c r="AB26" s="33"/>
      <c r="AC26" s="33">
        <f t="shared" si="6"/>
        <v>1457.6760000000004</v>
      </c>
      <c r="AD26" s="33"/>
      <c r="AE26" s="34"/>
      <c r="AF26" s="33">
        <f t="shared" si="7"/>
        <v>177.53642400000001</v>
      </c>
      <c r="AG26" s="33"/>
      <c r="AH26" s="33">
        <f t="shared" si="12"/>
        <v>191.72400000000002</v>
      </c>
      <c r="AI26" s="33">
        <f t="shared" si="11"/>
        <v>66.366</v>
      </c>
      <c r="AJ26" s="33">
        <f>AJ12*$AJ$13*C26</f>
        <v>1460.3754000000001</v>
      </c>
      <c r="AK26" s="33"/>
      <c r="AL26" s="33">
        <f t="shared" si="9"/>
        <v>828.13506427200002</v>
      </c>
      <c r="AM26" s="33">
        <f>AM12*$AM$13*D26</f>
        <v>177.53642400000001</v>
      </c>
      <c r="AN26" s="33"/>
      <c r="AO26" s="33"/>
      <c r="AP26" s="33">
        <f>AP12*$AP$13*D26</f>
        <v>191.72400000000002</v>
      </c>
      <c r="AQ26" s="33">
        <f>AQ12*$AQ$13*D26</f>
        <v>66.366</v>
      </c>
    </row>
    <row r="27" spans="1:43" x14ac:dyDescent="0.2">
      <c r="A27" s="18">
        <v>14</v>
      </c>
      <c r="B27" s="19" t="s">
        <v>47</v>
      </c>
      <c r="C27" s="43">
        <v>0.66</v>
      </c>
      <c r="D27" s="44">
        <v>0.73740000000000006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  <c r="P27" s="33"/>
      <c r="Q27" s="33"/>
      <c r="R27" s="33"/>
      <c r="S27" s="33"/>
      <c r="T27" s="34"/>
      <c r="U27" s="33"/>
      <c r="V27" s="33"/>
      <c r="W27" s="33"/>
      <c r="X27" s="33"/>
      <c r="Y27" s="33"/>
      <c r="Z27" s="33"/>
      <c r="AA27" s="33"/>
      <c r="AB27" s="33"/>
      <c r="AC27" s="33">
        <f t="shared" si="6"/>
        <v>1457.6760000000004</v>
      </c>
      <c r="AD27" s="33"/>
      <c r="AE27" s="34"/>
      <c r="AF27" s="33"/>
      <c r="AG27" s="33"/>
      <c r="AH27" s="33">
        <f t="shared" si="12"/>
        <v>191.72400000000002</v>
      </c>
      <c r="AI27" s="33">
        <f t="shared" si="11"/>
        <v>66.366</v>
      </c>
      <c r="AJ27" s="33"/>
      <c r="AK27" s="33"/>
      <c r="AL27" s="33"/>
      <c r="AM27" s="33"/>
      <c r="AN27" s="33"/>
      <c r="AO27" s="33"/>
      <c r="AP27" s="33"/>
      <c r="AQ27" s="33"/>
    </row>
    <row r="28" spans="1:43" ht="51" x14ac:dyDescent="0.2">
      <c r="A28" s="18">
        <v>15</v>
      </c>
      <c r="B28" s="19" t="s">
        <v>31</v>
      </c>
      <c r="C28" s="43">
        <v>1.55</v>
      </c>
      <c r="D28" s="44">
        <v>1.1940999999999999</v>
      </c>
      <c r="E28" s="33">
        <f>$E$12*$E$13*C28</f>
        <v>3413.8207499999994</v>
      </c>
      <c r="F28" s="33"/>
      <c r="G28" s="33"/>
      <c r="H28" s="33">
        <f>$H$12*$H$13*D28</f>
        <v>287.49151599999999</v>
      </c>
      <c r="I28" s="33"/>
      <c r="J28" s="35"/>
      <c r="K28" s="33">
        <f>$K$12*$K$13*D28</f>
        <v>107.46899999999999</v>
      </c>
      <c r="L28" s="33">
        <f>L12*L13*D28</f>
        <v>745.45194078839995</v>
      </c>
      <c r="M28" s="33">
        <f>$M$12*$M$13*C28</f>
        <v>3416.9905000000003</v>
      </c>
      <c r="N28" s="33"/>
      <c r="O28" s="45"/>
      <c r="P28" s="33">
        <f>$P$12*$P$13*D28</f>
        <v>287.49151599999999</v>
      </c>
      <c r="Q28" s="33"/>
      <c r="R28" s="33">
        <f>$R$12*$R$13*D28</f>
        <v>310.46600000000001</v>
      </c>
      <c r="S28" s="33">
        <f>$S$12*$S$13*D28</f>
        <v>107.46899999999999</v>
      </c>
      <c r="T28" s="35"/>
      <c r="U28" s="33">
        <f t="shared" ref="U28:U36" si="14">$U$12*$U$13*C28</f>
        <v>3420.1602499999999</v>
      </c>
      <c r="V28" s="33"/>
      <c r="W28" s="33">
        <f>$W$12*$W$13*D28</f>
        <v>1337.238964144</v>
      </c>
      <c r="X28" s="33">
        <f t="shared" ref="X28:X36" si="15">$X$12*$X$13*D28</f>
        <v>287.49151599999999</v>
      </c>
      <c r="Y28" s="33"/>
      <c r="Z28" s="33">
        <f t="shared" ref="Z28:Z34" si="16">$Z$12*$Z$13*D28</f>
        <v>310.46600000000001</v>
      </c>
      <c r="AA28" s="33">
        <f t="shared" ref="AA28:AA36" si="17">$AA$12*$AA$13*D28</f>
        <v>107.46899999999999</v>
      </c>
      <c r="AB28" s="33"/>
      <c r="AC28" s="33">
        <f t="shared" si="6"/>
        <v>3423.3300000000008</v>
      </c>
      <c r="AD28" s="33"/>
      <c r="AE28" s="34"/>
      <c r="AF28" s="33">
        <f>$X$12*$X$13*D28</f>
        <v>287.49151599999999</v>
      </c>
      <c r="AG28" s="33"/>
      <c r="AH28" s="33">
        <f t="shared" si="12"/>
        <v>310.46600000000001</v>
      </c>
      <c r="AI28" s="33">
        <f t="shared" si="11"/>
        <v>107.46899999999999</v>
      </c>
      <c r="AJ28" s="33">
        <f>AJ12*$AJ$13*C28</f>
        <v>3429.6695</v>
      </c>
      <c r="AK28" s="33"/>
      <c r="AL28" s="33">
        <f t="shared" ref="AL28:AL45" si="18">$AL$12*$AL$13*D28</f>
        <v>1341.0307570479999</v>
      </c>
      <c r="AM28" s="33">
        <f>AM12*$AM$13*D28</f>
        <v>287.49151599999999</v>
      </c>
      <c r="AN28" s="33"/>
      <c r="AO28" s="33"/>
      <c r="AP28" s="33">
        <f>AP12*$AP$13*D28</f>
        <v>310.46600000000001</v>
      </c>
      <c r="AQ28" s="33">
        <f>AQ12*$AQ$13*D28</f>
        <v>107.46899999999999</v>
      </c>
    </row>
    <row r="29" spans="1:43" ht="38.25" x14ac:dyDescent="0.2">
      <c r="A29" s="18">
        <v>16</v>
      </c>
      <c r="B29" s="19" t="s">
        <v>32</v>
      </c>
      <c r="C29" s="46">
        <v>1</v>
      </c>
      <c r="D29" s="44">
        <v>0.71020000000000005</v>
      </c>
      <c r="E29" s="33">
        <f t="shared" ref="E29:E45" si="19">$E$12*$E$13*C29</f>
        <v>2202.4649999999997</v>
      </c>
      <c r="F29" s="33"/>
      <c r="G29" s="33"/>
      <c r="H29" s="33">
        <f>$H$12*$H$13*D29</f>
        <v>170.987752</v>
      </c>
      <c r="I29" s="33"/>
      <c r="J29" s="35"/>
      <c r="K29" s="33">
        <f>$K$12*$K$13*D29</f>
        <v>63.918000000000006</v>
      </c>
      <c r="L29" s="33">
        <f>L12*L13*D29</f>
        <v>443.36317590480002</v>
      </c>
      <c r="M29" s="33">
        <f>$M$12*$M$13*C29</f>
        <v>2204.5100000000002</v>
      </c>
      <c r="N29" s="33"/>
      <c r="O29" s="45"/>
      <c r="P29" s="33">
        <f>$P$12*$P$13*D29</f>
        <v>170.987752</v>
      </c>
      <c r="Q29" s="33"/>
      <c r="R29" s="33">
        <f>$R$12*$R$13*D29</f>
        <v>184.65200000000002</v>
      </c>
      <c r="S29" s="33">
        <f>$S$12*$S$13*D29</f>
        <v>63.918000000000006</v>
      </c>
      <c r="T29" s="45"/>
      <c r="U29" s="33">
        <f t="shared" si="14"/>
        <v>2206.5549999999998</v>
      </c>
      <c r="V29" s="33"/>
      <c r="W29" s="33"/>
      <c r="X29" s="33">
        <f t="shared" si="15"/>
        <v>170.987752</v>
      </c>
      <c r="Y29" s="33"/>
      <c r="Z29" s="33">
        <f t="shared" si="16"/>
        <v>184.65200000000002</v>
      </c>
      <c r="AA29" s="33">
        <f t="shared" si="17"/>
        <v>63.918000000000006</v>
      </c>
      <c r="AB29" s="33"/>
      <c r="AC29" s="33">
        <f t="shared" si="6"/>
        <v>2208.6000000000004</v>
      </c>
      <c r="AD29" s="33"/>
      <c r="AE29" s="34"/>
      <c r="AF29" s="33">
        <f>$X$12*$X$13*D29</f>
        <v>170.987752</v>
      </c>
      <c r="AG29" s="33"/>
      <c r="AH29" s="33">
        <f t="shared" si="12"/>
        <v>184.65200000000002</v>
      </c>
      <c r="AI29" s="33">
        <f t="shared" si="11"/>
        <v>63.918000000000006</v>
      </c>
      <c r="AJ29" s="33">
        <f>AJ12*$AJ$13*C29</f>
        <v>2212.69</v>
      </c>
      <c r="AK29" s="33"/>
      <c r="AL29" s="33">
        <f t="shared" si="18"/>
        <v>797.58817825600011</v>
      </c>
      <c r="AM29" s="33">
        <f>AM12*$AM$13*D29</f>
        <v>170.987752</v>
      </c>
      <c r="AN29" s="33"/>
      <c r="AO29" s="33"/>
      <c r="AP29" s="33">
        <f>AP12*$AP$13*D29</f>
        <v>184.65200000000002</v>
      </c>
      <c r="AQ29" s="33">
        <f>AQ12*$AQ$13*D29</f>
        <v>63.918000000000006</v>
      </c>
    </row>
    <row r="30" spans="1:43" x14ac:dyDescent="0.2">
      <c r="A30" s="18">
        <v>17</v>
      </c>
      <c r="B30" s="19" t="s">
        <v>33</v>
      </c>
      <c r="C30" s="43">
        <v>0.79</v>
      </c>
      <c r="D30" s="44">
        <v>0.60880000000000001</v>
      </c>
      <c r="E30" s="33">
        <f t="shared" si="19"/>
        <v>1739.9473499999999</v>
      </c>
      <c r="F30" s="33"/>
      <c r="G30" s="33"/>
      <c r="H30" s="33">
        <f>$H$12*$H$13*D30</f>
        <v>146.57468800000001</v>
      </c>
      <c r="I30" s="33"/>
      <c r="J30" s="33"/>
      <c r="K30" s="33">
        <f>$K$12*$K$13*D30</f>
        <v>54.792000000000002</v>
      </c>
      <c r="L30" s="33">
        <f>L12*L13*D30</f>
        <v>380.0612524512</v>
      </c>
      <c r="M30" s="33">
        <f>$M$12*$M$13*C30</f>
        <v>1741.5629000000004</v>
      </c>
      <c r="N30" s="33"/>
      <c r="O30" s="34"/>
      <c r="P30" s="33">
        <f>$P$12*$P$13*D30</f>
        <v>146.57468800000001</v>
      </c>
      <c r="Q30" s="33"/>
      <c r="R30" s="33">
        <f>$R$12*$R$13*D30</f>
        <v>158.28800000000001</v>
      </c>
      <c r="S30" s="33">
        <f>$S$12*$S$13*D30</f>
        <v>54.792000000000002</v>
      </c>
      <c r="T30" s="34"/>
      <c r="U30" s="33">
        <f t="shared" si="14"/>
        <v>1743.1784499999999</v>
      </c>
      <c r="V30" s="33"/>
      <c r="W30" s="33"/>
      <c r="X30" s="33">
        <f t="shared" si="15"/>
        <v>146.57468800000001</v>
      </c>
      <c r="Y30" s="33"/>
      <c r="Z30" s="33">
        <f t="shared" si="16"/>
        <v>158.28800000000001</v>
      </c>
      <c r="AA30" s="33">
        <f t="shared" si="17"/>
        <v>54.792000000000002</v>
      </c>
      <c r="AB30" s="33"/>
      <c r="AC30" s="33">
        <f t="shared" si="6"/>
        <v>1744.7940000000003</v>
      </c>
      <c r="AD30" s="33"/>
      <c r="AE30" s="34"/>
      <c r="AF30" s="33">
        <f>$X$12*$X$13*D30</f>
        <v>146.57468800000001</v>
      </c>
      <c r="AG30" s="33"/>
      <c r="AH30" s="33">
        <f t="shared" si="12"/>
        <v>158.28800000000001</v>
      </c>
      <c r="AI30" s="33">
        <f t="shared" si="11"/>
        <v>54.792000000000002</v>
      </c>
      <c r="AJ30" s="33">
        <f>AJ12*$AJ$13*C30</f>
        <v>1748.0251000000001</v>
      </c>
      <c r="AK30" s="33"/>
      <c r="AL30" s="33">
        <f t="shared" si="18"/>
        <v>683.71118406400001</v>
      </c>
      <c r="AM30" s="33">
        <f>AM12*$AM$13*D30</f>
        <v>146.57468800000001</v>
      </c>
      <c r="AN30" s="33"/>
      <c r="AO30" s="33"/>
      <c r="AP30" s="33">
        <f>AP12*$AP$13*D30</f>
        <v>158.28800000000001</v>
      </c>
      <c r="AQ30" s="33">
        <f>AQ12*$AQ$13*D30</f>
        <v>54.792000000000002</v>
      </c>
    </row>
    <row r="31" spans="1:43" x14ac:dyDescent="0.2">
      <c r="A31" s="18">
        <v>18</v>
      </c>
      <c r="B31" s="19" t="s">
        <v>34</v>
      </c>
      <c r="C31" s="43">
        <v>1.06</v>
      </c>
      <c r="D31" s="44">
        <v>0.73480000000000001</v>
      </c>
      <c r="E31" s="33">
        <f t="shared" si="19"/>
        <v>2334.6128999999996</v>
      </c>
      <c r="F31" s="33"/>
      <c r="G31" s="33"/>
      <c r="H31" s="33">
        <f>$H$12*$H$13*D31</f>
        <v>176.910448</v>
      </c>
      <c r="I31" s="33"/>
      <c r="J31" s="34"/>
      <c r="K31" s="33">
        <f>$K$12*$K$13*D31</f>
        <v>66.132000000000005</v>
      </c>
      <c r="L31" s="33">
        <f>L13*L14*D31</f>
        <v>532.13131533443936</v>
      </c>
      <c r="M31" s="33">
        <f>$M$12*$M$13*C31</f>
        <v>2336.7806000000005</v>
      </c>
      <c r="N31" s="33"/>
      <c r="O31" s="34"/>
      <c r="P31" s="33">
        <f>$P$12*$P$13*D31</f>
        <v>176.910448</v>
      </c>
      <c r="Q31" s="33"/>
      <c r="R31" s="33">
        <f>$R$12*$R$13*D31</f>
        <v>191.048</v>
      </c>
      <c r="S31" s="33">
        <f>$S$12*$S$13*D31</f>
        <v>66.132000000000005</v>
      </c>
      <c r="T31" s="34"/>
      <c r="U31" s="33">
        <f t="shared" si="14"/>
        <v>2338.9483</v>
      </c>
      <c r="V31" s="33"/>
      <c r="W31" s="33"/>
      <c r="X31" s="33">
        <f t="shared" si="15"/>
        <v>176.910448</v>
      </c>
      <c r="Y31" s="33"/>
      <c r="Z31" s="33">
        <f t="shared" si="16"/>
        <v>191.048</v>
      </c>
      <c r="AA31" s="33">
        <f t="shared" si="17"/>
        <v>66.132000000000005</v>
      </c>
      <c r="AB31" s="34"/>
      <c r="AC31" s="33"/>
      <c r="AD31" s="33"/>
      <c r="AE31" s="34"/>
      <c r="AF31" s="33"/>
      <c r="AG31" s="33"/>
      <c r="AH31" s="33"/>
      <c r="AI31" s="33"/>
      <c r="AJ31" s="33">
        <f>AJ12*$AJ$13*C31</f>
        <v>2345.4514000000004</v>
      </c>
      <c r="AK31" s="33"/>
      <c r="AL31" s="33">
        <f t="shared" si="18"/>
        <v>825.21514134400002</v>
      </c>
      <c r="AM31" s="33"/>
      <c r="AN31" s="33"/>
      <c r="AO31" s="33"/>
      <c r="AP31" s="33"/>
      <c r="AQ31" s="33"/>
    </row>
    <row r="32" spans="1:43" ht="25.5" x14ac:dyDescent="0.2">
      <c r="A32" s="18">
        <v>19</v>
      </c>
      <c r="B32" s="19" t="s">
        <v>35</v>
      </c>
      <c r="C32" s="46">
        <v>1</v>
      </c>
      <c r="D32" s="44">
        <v>0.71020000000000005</v>
      </c>
      <c r="E32" s="33">
        <f t="shared" si="19"/>
        <v>2202.4649999999997</v>
      </c>
      <c r="F32" s="33"/>
      <c r="G32" s="34"/>
      <c r="H32" s="33">
        <f>$H$12*$H$13*D32</f>
        <v>170.987752</v>
      </c>
      <c r="I32" s="33"/>
      <c r="J32" s="33"/>
      <c r="K32" s="33"/>
      <c r="L32" s="33"/>
      <c r="M32" s="33"/>
      <c r="N32" s="33"/>
      <c r="O32" s="34"/>
      <c r="P32" s="33"/>
      <c r="Q32" s="33"/>
      <c r="R32" s="33"/>
      <c r="S32" s="33"/>
      <c r="T32" s="34"/>
      <c r="U32" s="33">
        <f t="shared" si="14"/>
        <v>2206.5549999999998</v>
      </c>
      <c r="V32" s="33"/>
      <c r="W32" s="33"/>
      <c r="X32" s="33">
        <f t="shared" si="15"/>
        <v>170.987752</v>
      </c>
      <c r="Y32" s="33"/>
      <c r="Z32" s="33">
        <f t="shared" si="16"/>
        <v>184.65200000000002</v>
      </c>
      <c r="AA32" s="33">
        <f t="shared" si="17"/>
        <v>63.918000000000006</v>
      </c>
      <c r="AB32" s="34"/>
      <c r="AC32" s="33">
        <f>$AC$12*$AC$13*C32</f>
        <v>2208.6000000000004</v>
      </c>
      <c r="AD32" s="33"/>
      <c r="AE32" s="34"/>
      <c r="AF32" s="33">
        <f>$X$12*$X$13*D32</f>
        <v>170.987752</v>
      </c>
      <c r="AG32" s="33"/>
      <c r="AH32" s="33">
        <f>$AH$12*$AH$13*D32</f>
        <v>184.65200000000002</v>
      </c>
      <c r="AI32" s="33">
        <f>$AI$12*$AI$13*D32</f>
        <v>63.918000000000006</v>
      </c>
      <c r="AJ32" s="33">
        <f>AJ12*$AJ$13*C32</f>
        <v>2212.69</v>
      </c>
      <c r="AK32" s="33"/>
      <c r="AL32" s="33">
        <f t="shared" si="18"/>
        <v>797.58817825600011</v>
      </c>
      <c r="AM32" s="33"/>
      <c r="AN32" s="33"/>
      <c r="AO32" s="33"/>
      <c r="AP32" s="33"/>
      <c r="AQ32" s="33"/>
    </row>
    <row r="33" spans="1:43" x14ac:dyDescent="0.2">
      <c r="A33" s="18">
        <v>20</v>
      </c>
      <c r="B33" s="19" t="s">
        <v>36</v>
      </c>
      <c r="C33" s="43">
        <v>0.81</v>
      </c>
      <c r="D33" s="44">
        <v>0.85540000000000005</v>
      </c>
      <c r="E33" s="33"/>
      <c r="F33" s="33"/>
      <c r="G33" s="34"/>
      <c r="H33" s="33"/>
      <c r="I33" s="33"/>
      <c r="J33" s="33"/>
      <c r="K33" s="33"/>
      <c r="L33" s="33"/>
      <c r="M33" s="33"/>
      <c r="N33" s="33"/>
      <c r="O33" s="34"/>
      <c r="P33" s="33"/>
      <c r="Q33" s="33"/>
      <c r="R33" s="33"/>
      <c r="S33" s="33"/>
      <c r="T33" s="34"/>
      <c r="U33" s="33">
        <f t="shared" si="14"/>
        <v>1787.3095499999999</v>
      </c>
      <c r="V33" s="33"/>
      <c r="W33" s="33"/>
      <c r="X33" s="33">
        <f t="shared" si="15"/>
        <v>205.94610399999999</v>
      </c>
      <c r="Y33" s="33"/>
      <c r="Z33" s="33">
        <f t="shared" si="16"/>
        <v>222.40400000000002</v>
      </c>
      <c r="AA33" s="33">
        <f t="shared" si="17"/>
        <v>76.986000000000004</v>
      </c>
      <c r="AB33" s="34"/>
      <c r="AC33" s="33">
        <f>$AC$12*$AC$13*C33</f>
        <v>1788.9660000000003</v>
      </c>
      <c r="AD33" s="33"/>
      <c r="AE33" s="34"/>
      <c r="AF33" s="33">
        <f>$X$12*$X$13*D33</f>
        <v>205.94610399999999</v>
      </c>
      <c r="AG33" s="33"/>
      <c r="AH33" s="33">
        <f>$AH$12*$AH$13*D33</f>
        <v>222.40400000000002</v>
      </c>
      <c r="AI33" s="33">
        <f>$AI$12*$AI$13*D33</f>
        <v>76.986000000000004</v>
      </c>
      <c r="AJ33" s="33">
        <f>AJ12*$AJ$13*C33</f>
        <v>1792.2789000000002</v>
      </c>
      <c r="AK33" s="33"/>
      <c r="AL33" s="33">
        <f t="shared" si="18"/>
        <v>960.65464331200008</v>
      </c>
      <c r="AM33" s="33">
        <f>AM12*$AM$13*D33</f>
        <v>205.94610399999999</v>
      </c>
      <c r="AN33" s="33"/>
      <c r="AO33" s="33"/>
      <c r="AP33" s="33">
        <f>AP12*$AP$13*D33</f>
        <v>222.40400000000002</v>
      </c>
      <c r="AQ33" s="33">
        <f>AQ12*$AQ$13*D33</f>
        <v>76.986000000000004</v>
      </c>
    </row>
    <row r="34" spans="1:43" x14ac:dyDescent="0.2">
      <c r="A34" s="18">
        <v>21</v>
      </c>
      <c r="B34" s="19" t="s">
        <v>37</v>
      </c>
      <c r="C34" s="43">
        <v>0.81</v>
      </c>
      <c r="D34" s="44">
        <v>0.85540000000000005</v>
      </c>
      <c r="E34" s="33">
        <f t="shared" si="19"/>
        <v>1783.9966499999998</v>
      </c>
      <c r="F34" s="33"/>
      <c r="G34" s="36"/>
      <c r="H34" s="33">
        <f>$H$12*$H$13*D34</f>
        <v>205.94610399999999</v>
      </c>
      <c r="I34" s="33"/>
      <c r="J34" s="33"/>
      <c r="K34" s="33"/>
      <c r="L34" s="33">
        <f>L12*L13*D34</f>
        <v>534.00853374960002</v>
      </c>
      <c r="M34" s="33">
        <f>$M$12*$M$13*C34</f>
        <v>1785.6531000000002</v>
      </c>
      <c r="N34" s="33"/>
      <c r="O34" s="33">
        <f>$O$12*$O$13*D34</f>
        <v>957.03294814399999</v>
      </c>
      <c r="P34" s="33">
        <f>$P$12*$P$13*D34</f>
        <v>205.94610399999999</v>
      </c>
      <c r="Q34" s="33"/>
      <c r="R34" s="33"/>
      <c r="S34" s="33"/>
      <c r="T34" s="34"/>
      <c r="U34" s="33">
        <f t="shared" si="14"/>
        <v>1787.3095499999999</v>
      </c>
      <c r="V34" s="33"/>
      <c r="W34" s="33">
        <f>$W$12*$W$13*D34</f>
        <v>957.93837193600007</v>
      </c>
      <c r="X34" s="33">
        <f t="shared" si="15"/>
        <v>205.94610399999999</v>
      </c>
      <c r="Y34" s="33"/>
      <c r="Z34" s="33">
        <f t="shared" si="16"/>
        <v>222.40400000000002</v>
      </c>
      <c r="AA34" s="33">
        <f t="shared" si="17"/>
        <v>76.986000000000004</v>
      </c>
      <c r="AB34" s="34"/>
      <c r="AC34" s="33">
        <f>$AC$12*$AC$13*C34</f>
        <v>1788.9660000000003</v>
      </c>
      <c r="AD34" s="33"/>
      <c r="AE34" s="33"/>
      <c r="AF34" s="33">
        <f>$X$12*$X$13*D34</f>
        <v>205.94610399999999</v>
      </c>
      <c r="AG34" s="33"/>
      <c r="AH34" s="33">
        <f>$AH$12*$AH$13*D34</f>
        <v>222.40400000000002</v>
      </c>
      <c r="AI34" s="33">
        <f>$AI$12*$AI$13*D34</f>
        <v>76.986000000000004</v>
      </c>
      <c r="AJ34" s="33">
        <f>AJ12*$AJ$13*C34</f>
        <v>1792.2789000000002</v>
      </c>
      <c r="AK34" s="33"/>
      <c r="AL34" s="33">
        <f t="shared" si="18"/>
        <v>960.65464331200008</v>
      </c>
      <c r="AM34" s="33">
        <f>AM12*$AM$13*D34</f>
        <v>205.94610399999999</v>
      </c>
      <c r="AN34" s="33"/>
      <c r="AO34" s="33"/>
      <c r="AP34" s="33">
        <f>AP12*$AP$13*D34</f>
        <v>222.40400000000002</v>
      </c>
      <c r="AQ34" s="33">
        <f>AQ12*$AQ$13*D34</f>
        <v>76.986000000000004</v>
      </c>
    </row>
    <row r="35" spans="1:43" x14ac:dyDescent="0.2">
      <c r="A35" s="18">
        <v>22</v>
      </c>
      <c r="B35" s="19" t="s">
        <v>38</v>
      </c>
      <c r="C35" s="43">
        <v>0.81</v>
      </c>
      <c r="D35" s="44">
        <v>0.85540000000000005</v>
      </c>
      <c r="E35" s="33"/>
      <c r="F35" s="33"/>
      <c r="G35" s="34"/>
      <c r="H35" s="33"/>
      <c r="I35" s="33"/>
      <c r="J35" s="33"/>
      <c r="K35" s="33"/>
      <c r="L35" s="33"/>
      <c r="M35" s="33"/>
      <c r="N35" s="33"/>
      <c r="O35" s="34"/>
      <c r="P35" s="33"/>
      <c r="Q35" s="33"/>
      <c r="R35" s="33"/>
      <c r="S35" s="33"/>
      <c r="T35" s="34"/>
      <c r="U35" s="33">
        <f t="shared" si="14"/>
        <v>1787.3095499999999</v>
      </c>
      <c r="V35" s="33"/>
      <c r="W35" s="34"/>
      <c r="X35" s="33">
        <f t="shared" si="15"/>
        <v>205.94610399999999</v>
      </c>
      <c r="Y35" s="33"/>
      <c r="Z35" s="33"/>
      <c r="AA35" s="33">
        <f t="shared" si="17"/>
        <v>76.986000000000004</v>
      </c>
      <c r="AB35" s="33"/>
      <c r="AC35" s="33">
        <f>$AC$12*$AC$13*C35</f>
        <v>1788.9660000000003</v>
      </c>
      <c r="AD35" s="33"/>
      <c r="AE35" s="34"/>
      <c r="AF35" s="33">
        <f>$X$12*$X$13*D35</f>
        <v>205.94610399999999</v>
      </c>
      <c r="AG35" s="33"/>
      <c r="AH35" s="33">
        <f>$AH$12*$AH$13*D35</f>
        <v>222.40400000000002</v>
      </c>
      <c r="AI35" s="33">
        <f>$AI$12*$AI$13*D35</f>
        <v>76.986000000000004</v>
      </c>
      <c r="AJ35" s="33">
        <f>AJ12*$AJ$13*C35</f>
        <v>1792.2789000000002</v>
      </c>
      <c r="AK35" s="33"/>
      <c r="AL35" s="33">
        <f t="shared" si="18"/>
        <v>960.65464331200008</v>
      </c>
      <c r="AM35" s="33">
        <f>AM12*$AM$13*D35</f>
        <v>205.94610399999999</v>
      </c>
      <c r="AN35" s="33"/>
      <c r="AO35" s="33"/>
      <c r="AP35" s="33">
        <f>AP12*$AP$13*D35</f>
        <v>222.40400000000002</v>
      </c>
      <c r="AQ35" s="33">
        <f>AQ12*$AQ$13*D35</f>
        <v>76.986000000000004</v>
      </c>
    </row>
    <row r="36" spans="1:43" x14ac:dyDescent="0.2">
      <c r="A36" s="18">
        <v>23</v>
      </c>
      <c r="B36" s="19" t="s">
        <v>39</v>
      </c>
      <c r="C36" s="43">
        <v>0.81</v>
      </c>
      <c r="D36" s="44">
        <v>0.85540000000000005</v>
      </c>
      <c r="E36" s="33"/>
      <c r="F36" s="33"/>
      <c r="G36" s="34"/>
      <c r="H36" s="33"/>
      <c r="I36" s="33"/>
      <c r="J36" s="33"/>
      <c r="K36" s="33"/>
      <c r="L36" s="33"/>
      <c r="M36" s="33">
        <f>$M$12*$M$13*C36</f>
        <v>1785.6531000000002</v>
      </c>
      <c r="N36" s="33"/>
      <c r="O36" s="34"/>
      <c r="P36" s="33">
        <f>$P$12*$P$13*D36</f>
        <v>205.94610399999999</v>
      </c>
      <c r="Q36" s="33"/>
      <c r="R36" s="33"/>
      <c r="S36" s="33">
        <f>$S$12*$S$13*D36</f>
        <v>76.986000000000004</v>
      </c>
      <c r="T36" s="34"/>
      <c r="U36" s="33">
        <f t="shared" si="14"/>
        <v>1787.3095499999999</v>
      </c>
      <c r="V36" s="33"/>
      <c r="W36" s="34"/>
      <c r="X36" s="33">
        <f t="shared" si="15"/>
        <v>205.94610399999999</v>
      </c>
      <c r="Y36" s="33"/>
      <c r="Z36" s="33">
        <f>$Z$12*$Z$13*D36</f>
        <v>222.40400000000002</v>
      </c>
      <c r="AA36" s="33">
        <f t="shared" si="17"/>
        <v>76.986000000000004</v>
      </c>
      <c r="AB36" s="33"/>
      <c r="AC36" s="33">
        <f>$AC$12*$AC$13*C36</f>
        <v>1788.9660000000003</v>
      </c>
      <c r="AD36" s="33"/>
      <c r="AE36" s="34"/>
      <c r="AF36" s="33">
        <f>$X$12*$X$13*D36</f>
        <v>205.94610399999999</v>
      </c>
      <c r="AG36" s="33"/>
      <c r="AH36" s="33">
        <f>$AH$12*$AH$13*D36</f>
        <v>222.40400000000002</v>
      </c>
      <c r="AI36" s="33">
        <f>$AI$12*$AI$13*D36</f>
        <v>76.986000000000004</v>
      </c>
      <c r="AJ36" s="33">
        <f>AJ12*$AJ$13*C36</f>
        <v>1792.2789000000002</v>
      </c>
      <c r="AK36" s="33"/>
      <c r="AL36" s="33">
        <f t="shared" si="18"/>
        <v>960.65464331200008</v>
      </c>
      <c r="AM36" s="33">
        <f>AM12*$AM$13*D36</f>
        <v>205.94610399999999</v>
      </c>
      <c r="AN36" s="33"/>
      <c r="AO36" s="33"/>
      <c r="AP36" s="33">
        <f>AP12*$AP$13*D36</f>
        <v>222.40400000000002</v>
      </c>
      <c r="AQ36" s="33">
        <f>AQ12*$AQ$13*D36</f>
        <v>76.986000000000004</v>
      </c>
    </row>
    <row r="37" spans="1:43" x14ac:dyDescent="0.2">
      <c r="A37" s="18">
        <v>24</v>
      </c>
      <c r="B37" s="19" t="s">
        <v>40</v>
      </c>
      <c r="C37" s="43">
        <v>0.81</v>
      </c>
      <c r="D37" s="44">
        <v>0.85540000000000005</v>
      </c>
      <c r="E37" s="33"/>
      <c r="F37" s="33"/>
      <c r="G37" s="34"/>
      <c r="H37" s="33"/>
      <c r="I37" s="33"/>
      <c r="J37" s="34"/>
      <c r="K37" s="34"/>
      <c r="L37" s="33"/>
      <c r="M37" s="33"/>
      <c r="N37" s="33"/>
      <c r="O37" s="34"/>
      <c r="P37" s="33"/>
      <c r="Q37" s="33"/>
      <c r="R37" s="33"/>
      <c r="S37" s="34"/>
      <c r="T37" s="34"/>
      <c r="U37" s="33"/>
      <c r="V37" s="33"/>
      <c r="W37" s="34"/>
      <c r="X37" s="33"/>
      <c r="Y37" s="33"/>
      <c r="Z37" s="33"/>
      <c r="AA37" s="33"/>
      <c r="AB37" s="34"/>
      <c r="AC37" s="33"/>
      <c r="AD37" s="33"/>
      <c r="AE37" s="34"/>
      <c r="AF37" s="33"/>
      <c r="AG37" s="33"/>
      <c r="AH37" s="34"/>
      <c r="AI37" s="34"/>
      <c r="AJ37" s="33">
        <f>AJ12*$AJ$13*C37</f>
        <v>1792.2789000000002</v>
      </c>
      <c r="AK37" s="33"/>
      <c r="AL37" s="33">
        <f t="shared" si="18"/>
        <v>960.65464331200008</v>
      </c>
      <c r="AM37" s="33">
        <f>AM12*$AM$13*D37</f>
        <v>205.94610399999999</v>
      </c>
      <c r="AN37" s="33"/>
      <c r="AO37" s="33"/>
      <c r="AP37" s="33">
        <f>AP12*$AP$13*D37</f>
        <v>222.40400000000002</v>
      </c>
      <c r="AQ37" s="33">
        <f>AQ12*$AQ$13*D37</f>
        <v>76.986000000000004</v>
      </c>
    </row>
    <row r="38" spans="1:43" x14ac:dyDescent="0.2">
      <c r="A38" s="18">
        <v>25</v>
      </c>
      <c r="B38" s="19" t="s">
        <v>41</v>
      </c>
      <c r="C38" s="43">
        <v>0.81</v>
      </c>
      <c r="D38" s="44">
        <v>0.9113</v>
      </c>
      <c r="E38" s="33"/>
      <c r="F38" s="33"/>
      <c r="G38" s="34"/>
      <c r="H38" s="33"/>
      <c r="I38" s="33"/>
      <c r="J38" s="33"/>
      <c r="K38" s="33"/>
      <c r="L38" s="33"/>
      <c r="M38" s="33"/>
      <c r="N38" s="33"/>
      <c r="O38" s="34"/>
      <c r="P38" s="33"/>
      <c r="Q38" s="33"/>
      <c r="R38" s="33"/>
      <c r="S38" s="33"/>
      <c r="T38" s="34"/>
      <c r="U38" s="33"/>
      <c r="V38" s="33"/>
      <c r="W38" s="34"/>
      <c r="X38" s="33"/>
      <c r="Y38" s="33"/>
      <c r="Z38" s="33"/>
      <c r="AA38" s="33"/>
      <c r="AB38" s="34"/>
      <c r="AC38" s="33">
        <f>$AC$12*$AC$13*C38</f>
        <v>1788.9660000000003</v>
      </c>
      <c r="AD38" s="33"/>
      <c r="AE38" s="34"/>
      <c r="AF38" s="33"/>
      <c r="AG38" s="33"/>
      <c r="AH38" s="33">
        <f>$AH$12*$AH$13*D38</f>
        <v>236.93799999999999</v>
      </c>
      <c r="AI38" s="33">
        <f>$AI$12*$AI$13*D38</f>
        <v>82.016999999999996</v>
      </c>
      <c r="AJ38" s="33">
        <f>AJ12*$AJ$13*C38</f>
        <v>1792.2789000000002</v>
      </c>
      <c r="AK38" s="33"/>
      <c r="AL38" s="33">
        <f t="shared" si="18"/>
        <v>1023.432986264</v>
      </c>
      <c r="AM38" s="33">
        <f>AM12*$AM$13*D38</f>
        <v>219.40458799999999</v>
      </c>
      <c r="AN38" s="33"/>
      <c r="AO38" s="33"/>
      <c r="AP38" s="33">
        <f>AP12*$AP$13*D38</f>
        <v>236.93799999999999</v>
      </c>
      <c r="AQ38" s="33">
        <f>AQ12*$AQ$13*D38</f>
        <v>82.016999999999996</v>
      </c>
    </row>
    <row r="39" spans="1:43" x14ac:dyDescent="0.2">
      <c r="A39" s="18">
        <v>26</v>
      </c>
      <c r="B39" s="19" t="s">
        <v>42</v>
      </c>
      <c r="C39" s="43">
        <v>0.81</v>
      </c>
      <c r="D39" s="44">
        <v>0.85540000000000005</v>
      </c>
      <c r="E39" s="33"/>
      <c r="F39" s="33"/>
      <c r="G39" s="34"/>
      <c r="H39" s="33"/>
      <c r="I39" s="33"/>
      <c r="J39" s="34"/>
      <c r="K39" s="34"/>
      <c r="L39" s="33"/>
      <c r="M39" s="33"/>
      <c r="N39" s="33"/>
      <c r="O39" s="34"/>
      <c r="P39" s="34"/>
      <c r="Q39" s="33"/>
      <c r="R39" s="33"/>
      <c r="S39" s="34"/>
      <c r="T39" s="34"/>
      <c r="U39" s="33"/>
      <c r="V39" s="33"/>
      <c r="W39" s="34"/>
      <c r="X39" s="34"/>
      <c r="Y39" s="34"/>
      <c r="Z39" s="33"/>
      <c r="AA39" s="33"/>
      <c r="AB39" s="34"/>
      <c r="AC39" s="33"/>
      <c r="AD39" s="33"/>
      <c r="AE39" s="34"/>
      <c r="AF39" s="34"/>
      <c r="AG39" s="33"/>
      <c r="AH39" s="34"/>
      <c r="AI39" s="34"/>
      <c r="AJ39" s="33">
        <f>AJ12*$AJ$13*C39</f>
        <v>1792.2789000000002</v>
      </c>
      <c r="AK39" s="33"/>
      <c r="AL39" s="33">
        <f t="shared" si="18"/>
        <v>960.65464331200008</v>
      </c>
      <c r="AM39" s="33">
        <f>AM12*$AM$13*D39</f>
        <v>205.94610399999999</v>
      </c>
      <c r="AN39" s="33"/>
      <c r="AO39" s="33"/>
      <c r="AP39" s="33">
        <f>AP12*$AP$13*D39</f>
        <v>222.40400000000002</v>
      </c>
      <c r="AQ39" s="33">
        <f>AQ12*$AQ$13*D39</f>
        <v>76.986000000000004</v>
      </c>
    </row>
    <row r="40" spans="1:43" x14ac:dyDescent="0.2">
      <c r="A40" s="18">
        <v>27</v>
      </c>
      <c r="B40" s="19" t="s">
        <v>43</v>
      </c>
      <c r="C40" s="43">
        <v>0.81</v>
      </c>
      <c r="D40" s="44">
        <v>0.9113</v>
      </c>
      <c r="E40" s="33"/>
      <c r="F40" s="33"/>
      <c r="G40" s="34"/>
      <c r="H40" s="33"/>
      <c r="I40" s="33"/>
      <c r="J40" s="33"/>
      <c r="K40" s="33"/>
      <c r="L40" s="33">
        <f>L12*L13*D40</f>
        <v>568.90574796119995</v>
      </c>
      <c r="M40" s="33">
        <f>$M$12*$M$13*C40</f>
        <v>1785.6531000000002</v>
      </c>
      <c r="N40" s="33"/>
      <c r="O40" s="34"/>
      <c r="P40" s="33">
        <f>$P$12*$P$13*D40</f>
        <v>219.40458799999999</v>
      </c>
      <c r="Q40" s="33"/>
      <c r="R40" s="33">
        <f>$R$12*$R$13*D40</f>
        <v>236.93799999999999</v>
      </c>
      <c r="S40" s="33"/>
      <c r="T40" s="34"/>
      <c r="U40" s="33">
        <f>$U$12*$U$13*C40</f>
        <v>1787.3095499999999</v>
      </c>
      <c r="V40" s="33"/>
      <c r="W40" s="34"/>
      <c r="X40" s="33">
        <f>$X$12*$X$13*D40</f>
        <v>219.40458799999999</v>
      </c>
      <c r="Y40" s="33"/>
      <c r="Z40" s="33">
        <f>$Z$12*$Z$13*D40</f>
        <v>236.93799999999999</v>
      </c>
      <c r="AA40" s="33">
        <f>$AA$12*$AA$13*D40</f>
        <v>82.016999999999996</v>
      </c>
      <c r="AB40" s="33"/>
      <c r="AC40" s="33">
        <f>$AC$12*$AC$13*C40</f>
        <v>1788.9660000000003</v>
      </c>
      <c r="AD40" s="33"/>
      <c r="AE40" s="34"/>
      <c r="AF40" s="33">
        <f>$X$12*$X$13*D40</f>
        <v>219.40458799999999</v>
      </c>
      <c r="AG40" s="33"/>
      <c r="AH40" s="33"/>
      <c r="AI40" s="33">
        <f>$AI$12*$AI$13*D40</f>
        <v>82.016999999999996</v>
      </c>
      <c r="AJ40" s="33">
        <f>AJ12*$AJ$13*C40</f>
        <v>1792.2789000000002</v>
      </c>
      <c r="AK40" s="33"/>
      <c r="AL40" s="33">
        <f t="shared" si="18"/>
        <v>1023.432986264</v>
      </c>
      <c r="AM40" s="33">
        <f>AM12*$AM$13*D40</f>
        <v>219.40458799999999</v>
      </c>
      <c r="AN40" s="33"/>
      <c r="AO40" s="33"/>
      <c r="AP40" s="33">
        <f>AP12*$AP$13*D40</f>
        <v>236.93799999999999</v>
      </c>
      <c r="AQ40" s="33">
        <f>AQ12*$AQ$13*D40</f>
        <v>82.016999999999996</v>
      </c>
    </row>
    <row r="41" spans="1:43" x14ac:dyDescent="0.2">
      <c r="A41" s="18">
        <v>28</v>
      </c>
      <c r="B41" s="19" t="s">
        <v>44</v>
      </c>
      <c r="C41" s="43">
        <v>1.25</v>
      </c>
      <c r="D41" s="44">
        <v>0.9113</v>
      </c>
      <c r="E41" s="33"/>
      <c r="F41" s="33"/>
      <c r="G41" s="34"/>
      <c r="H41" s="33"/>
      <c r="I41" s="33"/>
      <c r="J41" s="34"/>
      <c r="K41" s="34"/>
      <c r="L41" s="33"/>
      <c r="M41" s="33"/>
      <c r="N41" s="33"/>
      <c r="O41" s="34"/>
      <c r="P41" s="34"/>
      <c r="Q41" s="33"/>
      <c r="R41" s="34"/>
      <c r="S41" s="34"/>
      <c r="T41" s="34"/>
      <c r="U41" s="33"/>
      <c r="V41" s="33"/>
      <c r="W41" s="34"/>
      <c r="X41" s="34"/>
      <c r="Y41" s="34"/>
      <c r="Z41" s="33"/>
      <c r="AA41" s="34"/>
      <c r="AB41" s="34"/>
      <c r="AC41" s="33"/>
      <c r="AD41" s="33"/>
      <c r="AE41" s="34"/>
      <c r="AF41" s="34"/>
      <c r="AG41" s="33"/>
      <c r="AH41" s="34"/>
      <c r="AI41" s="34"/>
      <c r="AJ41" s="33">
        <f>AJ12*$AJ$13*C41</f>
        <v>2765.8625000000002</v>
      </c>
      <c r="AK41" s="33"/>
      <c r="AL41" s="33">
        <f t="shared" si="18"/>
        <v>1023.432986264</v>
      </c>
      <c r="AM41" s="33"/>
      <c r="AN41" s="33"/>
      <c r="AO41" s="33"/>
      <c r="AP41" s="33"/>
      <c r="AQ41" s="33"/>
    </row>
    <row r="42" spans="1:43" x14ac:dyDescent="0.2">
      <c r="A42" s="18">
        <v>29</v>
      </c>
      <c r="B42" s="19" t="s">
        <v>45</v>
      </c>
      <c r="C42" s="43">
        <v>0.81</v>
      </c>
      <c r="D42" s="44">
        <v>1.7598</v>
      </c>
      <c r="E42" s="33"/>
      <c r="F42" s="33"/>
      <c r="G42" s="34"/>
      <c r="H42" s="33"/>
      <c r="I42" s="33"/>
      <c r="J42" s="33"/>
      <c r="K42" s="33"/>
      <c r="L42" s="33"/>
      <c r="M42" s="33"/>
      <c r="N42" s="33"/>
      <c r="O42" s="34"/>
      <c r="P42" s="33"/>
      <c r="Q42" s="33"/>
      <c r="R42" s="33"/>
      <c r="S42" s="33"/>
      <c r="T42" s="34"/>
      <c r="U42" s="33"/>
      <c r="V42" s="33"/>
      <c r="W42" s="34"/>
      <c r="X42" s="33"/>
      <c r="Y42" s="33"/>
      <c r="Z42" s="33"/>
      <c r="AA42" s="33"/>
      <c r="AB42" s="34"/>
      <c r="AC42" s="33">
        <f>$AC$12*$AC$13*C42</f>
        <v>1788.9660000000003</v>
      </c>
      <c r="AD42" s="33"/>
      <c r="AE42" s="34"/>
      <c r="AF42" s="33">
        <f>$X$12*$X$13*D42</f>
        <v>423.68944799999997</v>
      </c>
      <c r="AG42" s="33"/>
      <c r="AH42" s="33">
        <f>$AH$12*$AH$13*D42</f>
        <v>457.548</v>
      </c>
      <c r="AI42" s="33">
        <f>$AI$12*$AI$13*D42</f>
        <v>158.38200000000001</v>
      </c>
      <c r="AJ42" s="33">
        <f>AJ12*$AJ$13*C42</f>
        <v>1792.2789000000002</v>
      </c>
      <c r="AK42" s="33"/>
      <c r="AL42" s="33">
        <f t="shared" si="18"/>
        <v>1976.3386033440001</v>
      </c>
      <c r="AM42" s="33">
        <f>AM12*$AM$13*D42</f>
        <v>423.68944799999997</v>
      </c>
      <c r="AN42" s="33"/>
      <c r="AO42" s="33"/>
      <c r="AP42" s="33">
        <f>AP12*$AP$13*D42</f>
        <v>457.548</v>
      </c>
      <c r="AQ42" s="33">
        <f>AQ12*$AQ$13*D42</f>
        <v>158.38200000000001</v>
      </c>
    </row>
    <row r="43" spans="1:43" x14ac:dyDescent="0.2">
      <c r="A43" s="18">
        <v>30</v>
      </c>
      <c r="B43" s="19" t="s">
        <v>46</v>
      </c>
      <c r="C43" s="43">
        <v>0.81</v>
      </c>
      <c r="D43" s="44">
        <v>0.9113</v>
      </c>
      <c r="E43" s="33"/>
      <c r="F43" s="33"/>
      <c r="G43" s="34"/>
      <c r="H43" s="33"/>
      <c r="I43" s="33"/>
      <c r="J43" s="33"/>
      <c r="K43" s="33"/>
      <c r="L43" s="33"/>
      <c r="M43" s="33"/>
      <c r="N43" s="33"/>
      <c r="O43" s="34"/>
      <c r="P43" s="33"/>
      <c r="Q43" s="33"/>
      <c r="R43" s="33"/>
      <c r="S43" s="33"/>
      <c r="T43" s="34"/>
      <c r="U43" s="33"/>
      <c r="V43" s="33"/>
      <c r="W43" s="34"/>
      <c r="X43" s="33"/>
      <c r="Y43" s="33"/>
      <c r="Z43" s="33"/>
      <c r="AA43" s="33"/>
      <c r="AB43" s="34"/>
      <c r="AC43" s="33">
        <f>$AC$12*$AC$13*C43</f>
        <v>1788.9660000000003</v>
      </c>
      <c r="AD43" s="33"/>
      <c r="AE43" s="34"/>
      <c r="AF43" s="33">
        <f>$X$12*$X$13*D43</f>
        <v>219.40458799999999</v>
      </c>
      <c r="AG43" s="33"/>
      <c r="AH43" s="33">
        <f>$AH$12*$AH$13*D43</f>
        <v>236.93799999999999</v>
      </c>
      <c r="AI43" s="33">
        <f>$AI$12*$AI$13*D43</f>
        <v>82.016999999999996</v>
      </c>
      <c r="AJ43" s="33">
        <f>AJ12*$AJ$13*C43</f>
        <v>1792.2789000000002</v>
      </c>
      <c r="AK43" s="33"/>
      <c r="AL43" s="33">
        <f t="shared" si="18"/>
        <v>1023.432986264</v>
      </c>
      <c r="AM43" s="33">
        <f>AM12*$AM$13*D43</f>
        <v>219.40458799999999</v>
      </c>
      <c r="AN43" s="33"/>
      <c r="AO43" s="33"/>
      <c r="AP43" s="33">
        <f>AP12*$AP$13*D43</f>
        <v>236.93799999999999</v>
      </c>
      <c r="AQ43" s="33">
        <f>AQ12*$AQ$13*D43</f>
        <v>82.016999999999996</v>
      </c>
    </row>
    <row r="44" spans="1:43" x14ac:dyDescent="0.2">
      <c r="A44" s="18">
        <v>31</v>
      </c>
      <c r="B44" s="19" t="s">
        <v>47</v>
      </c>
      <c r="C44" s="43">
        <v>0.66</v>
      </c>
      <c r="D44" s="44">
        <v>0.73740000000000006</v>
      </c>
      <c r="E44" s="33"/>
      <c r="F44" s="33"/>
      <c r="G44" s="34"/>
      <c r="H44" s="33"/>
      <c r="I44" s="33"/>
      <c r="J44" s="33"/>
      <c r="K44" s="33"/>
      <c r="L44" s="33">
        <f>L12*L13*D44</f>
        <v>460.34357351760002</v>
      </c>
      <c r="M44" s="33"/>
      <c r="N44" s="33"/>
      <c r="O44" s="34"/>
      <c r="P44" s="33"/>
      <c r="Q44" s="33"/>
      <c r="R44" s="33"/>
      <c r="S44" s="33"/>
      <c r="T44" s="34"/>
      <c r="U44" s="33">
        <f>$U$12*$U$13*C44</f>
        <v>1456.3262999999999</v>
      </c>
      <c r="V44" s="33"/>
      <c r="W44" s="34"/>
      <c r="X44" s="33">
        <f>$X$12*$X$13*D44</f>
        <v>177.53642400000001</v>
      </c>
      <c r="Y44" s="33"/>
      <c r="Z44" s="33">
        <f>$Z$12*$Z$13*D44</f>
        <v>191.72400000000002</v>
      </c>
      <c r="AA44" s="33">
        <f>$AA$12*$AA$13*D44</f>
        <v>66.366</v>
      </c>
      <c r="AB44" s="34"/>
      <c r="AC44" s="33"/>
      <c r="AD44" s="33"/>
      <c r="AE44" s="34"/>
      <c r="AF44" s="33"/>
      <c r="AG44" s="33"/>
      <c r="AH44" s="33">
        <f>$AH$12*$AH$13*D44</f>
        <v>191.72400000000002</v>
      </c>
      <c r="AI44" s="33">
        <f>$AI$12*$AI$13*D44</f>
        <v>66.366</v>
      </c>
      <c r="AJ44" s="33">
        <f>AJ12*$AJ$13*C44</f>
        <v>1460.3754000000001</v>
      </c>
      <c r="AK44" s="33"/>
      <c r="AL44" s="33">
        <f t="shared" si="18"/>
        <v>828.13506427200002</v>
      </c>
      <c r="AM44" s="33"/>
      <c r="AN44" s="33"/>
      <c r="AO44" s="33"/>
      <c r="AP44" s="33"/>
      <c r="AQ44" s="33"/>
    </row>
    <row r="45" spans="1:43" x14ac:dyDescent="0.2">
      <c r="A45" s="18">
        <v>32</v>
      </c>
      <c r="B45" s="19" t="s">
        <v>48</v>
      </c>
      <c r="C45" s="43">
        <v>0.81</v>
      </c>
      <c r="D45" s="44">
        <v>0.85540000000000005</v>
      </c>
      <c r="E45" s="33">
        <f t="shared" si="19"/>
        <v>1783.9966499999998</v>
      </c>
      <c r="F45" s="33"/>
      <c r="G45" s="34"/>
      <c r="H45" s="33">
        <f>$H$12*$H$13*D45</f>
        <v>205.94610399999999</v>
      </c>
      <c r="I45" s="33"/>
      <c r="J45" s="33"/>
      <c r="K45" s="33"/>
      <c r="L45" s="33"/>
      <c r="M45" s="33"/>
      <c r="N45" s="33"/>
      <c r="O45" s="34"/>
      <c r="P45" s="33"/>
      <c r="Q45" s="33"/>
      <c r="R45" s="33"/>
      <c r="S45" s="33"/>
      <c r="T45" s="34"/>
      <c r="U45" s="33">
        <f>$U$12*$U$13*C45</f>
        <v>1787.3095499999999</v>
      </c>
      <c r="V45" s="33"/>
      <c r="W45" s="34"/>
      <c r="X45" s="33">
        <f>$X$12*$X$13*D45</f>
        <v>205.94610399999999</v>
      </c>
      <c r="Y45" s="33"/>
      <c r="Z45" s="33">
        <f>$Z$12*$Z$13*D45</f>
        <v>222.40400000000002</v>
      </c>
      <c r="AA45" s="33">
        <f>$AA$12*$AA$13*D45</f>
        <v>76.986000000000004</v>
      </c>
      <c r="AB45" s="34"/>
      <c r="AC45" s="33">
        <f>$AC$12*$AC$13*C45</f>
        <v>1788.9660000000003</v>
      </c>
      <c r="AD45" s="33"/>
      <c r="AE45" s="34"/>
      <c r="AF45" s="33">
        <f>$X$12*$X$13*D45</f>
        <v>205.94610399999999</v>
      </c>
      <c r="AG45" s="33"/>
      <c r="AH45" s="33">
        <f>$AH$12*$AH$13*D45</f>
        <v>222.40400000000002</v>
      </c>
      <c r="AI45" s="33">
        <f>$AI$12*$AI$13*D45</f>
        <v>76.986000000000004</v>
      </c>
      <c r="AJ45" s="33">
        <f>AJ12*$AJ$13*C45</f>
        <v>1792.2789000000002</v>
      </c>
      <c r="AK45" s="33"/>
      <c r="AL45" s="33">
        <f t="shared" si="18"/>
        <v>960.65464331200008</v>
      </c>
      <c r="AM45" s="33">
        <f>AM12*$AM$13*D45</f>
        <v>205.94610399999999</v>
      </c>
      <c r="AN45" s="33"/>
      <c r="AO45" s="33"/>
      <c r="AP45" s="33">
        <f>AP12*$AP$13*D45</f>
        <v>222.40400000000002</v>
      </c>
      <c r="AQ45" s="33">
        <f>AQ12*$AQ$13*D45</f>
        <v>76.986000000000004</v>
      </c>
    </row>
    <row r="46" spans="1:43" x14ac:dyDescent="0.2">
      <c r="A46" s="18">
        <v>33</v>
      </c>
      <c r="B46" s="19" t="s">
        <v>49</v>
      </c>
      <c r="C46" s="41"/>
      <c r="D46" s="47">
        <v>1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3">
        <f>$T$12*$T$13*D46</f>
        <v>248.17894703999997</v>
      </c>
      <c r="U46" s="33"/>
      <c r="V46" s="33"/>
      <c r="W46" s="34"/>
      <c r="X46" s="34"/>
      <c r="Y46" s="34"/>
      <c r="Z46" s="33"/>
      <c r="AA46" s="33"/>
      <c r="AB46" s="34"/>
      <c r="AC46" s="34"/>
      <c r="AD46" s="34"/>
      <c r="AE46" s="34"/>
      <c r="AF46" s="34"/>
      <c r="AG46" s="32" t="s">
        <v>57</v>
      </c>
      <c r="AH46" s="57"/>
      <c r="AI46" s="58"/>
      <c r="AJ46" s="33"/>
      <c r="AK46" s="33"/>
      <c r="AL46" s="33"/>
      <c r="AM46" s="33"/>
      <c r="AN46" s="33"/>
      <c r="AO46" s="33"/>
      <c r="AP46" s="33"/>
      <c r="AQ46" s="33"/>
    </row>
    <row r="47" spans="1:43" x14ac:dyDescent="0.2">
      <c r="A47" s="18">
        <v>34</v>
      </c>
      <c r="B47" s="19" t="s">
        <v>50</v>
      </c>
      <c r="C47" s="41"/>
      <c r="D47" s="47">
        <v>1</v>
      </c>
      <c r="E47" s="34"/>
      <c r="F47" s="33"/>
      <c r="G47" s="34"/>
      <c r="H47" s="34"/>
      <c r="I47" s="33"/>
      <c r="J47" s="34"/>
      <c r="K47" s="34"/>
      <c r="L47" s="34"/>
      <c r="M47" s="34"/>
      <c r="N47" s="33"/>
      <c r="O47" s="34"/>
      <c r="P47" s="34"/>
      <c r="Q47" s="33"/>
      <c r="R47" s="34"/>
      <c r="S47" s="34"/>
      <c r="T47" s="33">
        <f>$T$12*$T$13*D47</f>
        <v>248.17894703999997</v>
      </c>
      <c r="U47" s="33"/>
      <c r="V47" s="33"/>
      <c r="W47" s="34"/>
      <c r="X47" s="34"/>
      <c r="Y47" s="34"/>
      <c r="Z47" s="33"/>
      <c r="AA47" s="33"/>
      <c r="AB47" s="34"/>
      <c r="AC47" s="34"/>
      <c r="AD47" s="33"/>
      <c r="AE47" s="34"/>
      <c r="AF47" s="34"/>
      <c r="AG47" s="33"/>
      <c r="AH47" s="34"/>
      <c r="AI47" s="34"/>
      <c r="AJ47" s="33"/>
      <c r="AK47" s="33"/>
      <c r="AL47" s="33"/>
      <c r="AM47" s="33"/>
      <c r="AN47" s="33"/>
      <c r="AO47" s="33"/>
      <c r="AP47" s="33"/>
      <c r="AQ47" s="33"/>
    </row>
    <row r="48" spans="1:43" x14ac:dyDescent="0.2">
      <c r="A48" s="18">
        <v>35</v>
      </c>
      <c r="B48" s="19" t="s">
        <v>51</v>
      </c>
      <c r="C48" s="41"/>
      <c r="D48" s="47">
        <v>1</v>
      </c>
      <c r="E48" s="34"/>
      <c r="F48" s="33"/>
      <c r="G48" s="34"/>
      <c r="H48" s="34"/>
      <c r="I48" s="33"/>
      <c r="J48" s="34"/>
      <c r="K48" s="34"/>
      <c r="L48" s="34"/>
      <c r="M48" s="34"/>
      <c r="N48" s="33"/>
      <c r="O48" s="34"/>
      <c r="P48" s="34"/>
      <c r="Q48" s="33"/>
      <c r="R48" s="34"/>
      <c r="S48" s="34"/>
      <c r="T48" s="33">
        <f>$T$12*$T$13*D48</f>
        <v>248.17894703999997</v>
      </c>
      <c r="U48" s="33"/>
      <c r="V48" s="33"/>
      <c r="W48" s="34"/>
      <c r="X48" s="34"/>
      <c r="Y48" s="34"/>
      <c r="Z48" s="33"/>
      <c r="AA48" s="33"/>
      <c r="AB48" s="34"/>
      <c r="AC48" s="34"/>
      <c r="AD48" s="33"/>
      <c r="AE48" s="34"/>
      <c r="AF48" s="34"/>
      <c r="AG48" s="33"/>
      <c r="AH48" s="34"/>
      <c r="AI48" s="34"/>
      <c r="AJ48" s="33"/>
      <c r="AK48" s="33"/>
      <c r="AL48" s="33"/>
      <c r="AM48" s="33"/>
      <c r="AN48" s="33"/>
      <c r="AO48" s="33"/>
      <c r="AP48" s="33"/>
      <c r="AQ48" s="33"/>
    </row>
    <row r="49" spans="1:43" x14ac:dyDescent="0.2">
      <c r="A49" s="18">
        <v>36</v>
      </c>
      <c r="B49" s="19" t="s">
        <v>58</v>
      </c>
      <c r="C49" s="43">
        <v>0.81</v>
      </c>
      <c r="D49" s="41">
        <v>0.9113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3"/>
      <c r="V49" s="33"/>
      <c r="W49" s="34"/>
      <c r="X49" s="34"/>
      <c r="Y49" s="34"/>
      <c r="Z49" s="33"/>
      <c r="AA49" s="33"/>
      <c r="AB49" s="34"/>
      <c r="AC49" s="33">
        <f>$AC$12*$AC$13*C49</f>
        <v>1788.9660000000003</v>
      </c>
      <c r="AD49" s="34"/>
      <c r="AE49" s="34"/>
      <c r="AF49" s="33">
        <f>$X$12*$X$13*D49</f>
        <v>219.40458799999999</v>
      </c>
      <c r="AG49" s="34"/>
      <c r="AH49" s="34"/>
      <c r="AI49" s="34"/>
      <c r="AJ49" s="33">
        <f>AJ16*$AJ$13*C49</f>
        <v>2016.8156005920002</v>
      </c>
      <c r="AK49" s="33"/>
      <c r="AL49" s="33"/>
      <c r="AM49" s="33">
        <f>AM16*$AM$13*D49</f>
        <v>213.70006871199999</v>
      </c>
      <c r="AN49" s="33"/>
      <c r="AO49" s="33"/>
      <c r="AP49" s="33"/>
      <c r="AQ49" s="33"/>
    </row>
    <row r="50" spans="1:43" x14ac:dyDescent="0.2">
      <c r="A50" s="18">
        <v>37</v>
      </c>
      <c r="B50" s="6" t="s">
        <v>53</v>
      </c>
      <c r="C50" s="41"/>
      <c r="D50" s="41"/>
      <c r="E50" s="41"/>
      <c r="F50" s="42">
        <f>F12*F13</f>
        <v>195.83999999999997</v>
      </c>
      <c r="G50" s="41"/>
      <c r="H50" s="41"/>
      <c r="I50" s="42">
        <f>I12*I13</f>
        <v>171.648</v>
      </c>
      <c r="J50" s="41"/>
      <c r="K50" s="41"/>
      <c r="L50" s="41"/>
      <c r="M50" s="41"/>
      <c r="N50" s="42">
        <f>N12*N13</f>
        <v>195.83999999999997</v>
      </c>
      <c r="O50" s="41"/>
      <c r="P50" s="41"/>
      <c r="Q50" s="42">
        <f>Q12*Q13</f>
        <v>171.648</v>
      </c>
      <c r="R50" s="41"/>
      <c r="S50" s="41"/>
      <c r="T50" s="41"/>
      <c r="U50" s="33"/>
      <c r="V50" s="42">
        <f>V12*V13</f>
        <v>195.83999999999997</v>
      </c>
      <c r="W50" s="41"/>
      <c r="X50" s="41"/>
      <c r="Y50" s="42">
        <f>Y12*Y13</f>
        <v>171.648</v>
      </c>
      <c r="Z50" s="33"/>
      <c r="AA50" s="33"/>
      <c r="AB50" s="41"/>
      <c r="AC50" s="41"/>
      <c r="AD50" s="42">
        <f>AD12*AD13</f>
        <v>195.83999999999997</v>
      </c>
      <c r="AE50" s="41"/>
      <c r="AF50" s="41"/>
      <c r="AG50" s="42">
        <f>AG12*AG13</f>
        <v>171.648</v>
      </c>
      <c r="AH50" s="41"/>
      <c r="AI50" s="41"/>
      <c r="AJ50" s="33"/>
      <c r="AK50" s="42">
        <f>AK12*AK13</f>
        <v>195.83999999999997</v>
      </c>
      <c r="AL50" s="33"/>
      <c r="AM50" s="33"/>
      <c r="AN50" s="33"/>
      <c r="AO50" s="42">
        <f>AO12*AO13</f>
        <v>171.648</v>
      </c>
      <c r="AP50" s="33"/>
      <c r="AQ50" s="33"/>
    </row>
    <row r="51" spans="1:43" x14ac:dyDescent="0.2">
      <c r="A51" s="18">
        <v>38</v>
      </c>
      <c r="B51" s="6" t="s">
        <v>52</v>
      </c>
      <c r="C51" s="49">
        <v>0.81</v>
      </c>
      <c r="D51" s="41">
        <v>0.81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33">
        <f>$U$12*$U$13*C51</f>
        <v>1787.3095499999999</v>
      </c>
      <c r="V51" s="33"/>
      <c r="W51" s="41"/>
      <c r="X51" s="41"/>
      <c r="Y51" s="41"/>
      <c r="Z51" s="33">
        <f>$Z$12*$Z$13*D51</f>
        <v>210.60000000000002</v>
      </c>
      <c r="AA51" s="33">
        <f>$AA$12*$AA$13*D51</f>
        <v>72.900000000000006</v>
      </c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33"/>
      <c r="AP51" s="41"/>
      <c r="AQ51" s="41"/>
    </row>
  </sheetData>
  <mergeCells count="32">
    <mergeCell ref="H10:L10"/>
    <mergeCell ref="AJ10:AJ11"/>
    <mergeCell ref="A12:D12"/>
    <mergeCell ref="A13:D13"/>
    <mergeCell ref="P10:T10"/>
    <mergeCell ref="U10:U11"/>
    <mergeCell ref="W10:W11"/>
    <mergeCell ref="F10:F11"/>
    <mergeCell ref="G10:G11"/>
    <mergeCell ref="M10:M11"/>
    <mergeCell ref="N10:N11"/>
    <mergeCell ref="O10:O11"/>
    <mergeCell ref="A8:A11"/>
    <mergeCell ref="B8:B11"/>
    <mergeCell ref="C8:C11"/>
    <mergeCell ref="D8:D11"/>
    <mergeCell ref="AK10:AK11"/>
    <mergeCell ref="AL10:AL11"/>
    <mergeCell ref="AM10:AQ10"/>
    <mergeCell ref="E8:AQ8"/>
    <mergeCell ref="AJ9:AQ9"/>
    <mergeCell ref="M9:T9"/>
    <mergeCell ref="U9:AB9"/>
    <mergeCell ref="AC9:AI9"/>
    <mergeCell ref="E10:E11"/>
    <mergeCell ref="AE10:AE11"/>
    <mergeCell ref="AF10:AI10"/>
    <mergeCell ref="X10:AB10"/>
    <mergeCell ref="AC10:AC11"/>
    <mergeCell ref="AD10:AD11"/>
    <mergeCell ref="V10:V11"/>
    <mergeCell ref="E9:L9"/>
  </mergeCells>
  <pageMargins left="0.51181102362204722" right="0.11811023622047245" top="0.35433070866141736" bottom="0.15748031496062992" header="0.31496062992125984" footer="0.31496062992125984"/>
  <pageSetup paperSize="9" scale="70" orientation="landscape" r:id="rId1"/>
  <colBreaks count="1" manualBreakCount="1">
    <brk id="2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уровень 1</vt:lpstr>
      <vt:lpstr>уровень 2</vt:lpstr>
      <vt:lpstr>'уровень 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Буян Каадырович Ойдуп</cp:lastModifiedBy>
  <cp:lastPrinted>2021-07-30T07:43:13Z</cp:lastPrinted>
  <dcterms:created xsi:type="dcterms:W3CDTF">2017-12-18T01:21:59Z</dcterms:created>
  <dcterms:modified xsi:type="dcterms:W3CDTF">2021-07-30T07:51:24Z</dcterms:modified>
</cp:coreProperties>
</file>