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3\Тарифное соглашение\Заседание 9\Материалы заседания\Приложение к Протоколу\"/>
    </mc:Choice>
  </mc:AlternateContent>
  <xr:revisionPtr revIDLastSave="0" documentId="8_{37CB00CD-37C0-4452-B26F-A2AF7CD434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аб кв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1" i="1" l="1"/>
  <c r="H40" i="1"/>
  <c r="O11" i="1"/>
  <c r="N11" i="1"/>
  <c r="M11" i="1"/>
  <c r="J11" i="1"/>
  <c r="F11" i="1"/>
  <c r="E11" i="1"/>
  <c r="L11" i="1"/>
  <c r="I11" i="1"/>
  <c r="H11" i="1"/>
  <c r="G11" i="1"/>
  <c r="O10" i="1"/>
  <c r="O9" i="1" s="1"/>
  <c r="N10" i="1"/>
  <c r="N9" i="1" s="1"/>
  <c r="M10" i="1"/>
  <c r="L10" i="1"/>
  <c r="L9" i="1" s="1"/>
  <c r="J10" i="1"/>
  <c r="I10" i="1"/>
  <c r="H10" i="1"/>
  <c r="H9" i="1" s="1"/>
  <c r="G10" i="1"/>
  <c r="F10" i="1"/>
  <c r="E10" i="1"/>
  <c r="D10" i="1"/>
  <c r="D9" i="1" s="1"/>
  <c r="M9" i="1"/>
  <c r="J9" i="1"/>
  <c r="I9" i="1"/>
  <c r="G9" i="1"/>
  <c r="F9" i="1"/>
  <c r="E9" i="1"/>
  <c r="L42" i="1" l="1"/>
  <c r="H42" i="1"/>
  <c r="J42" i="1"/>
  <c r="J41" i="1"/>
  <c r="H41" i="1"/>
  <c r="H39" i="1" s="1"/>
  <c r="I41" i="1"/>
  <c r="L40" i="1"/>
  <c r="D11" i="1"/>
  <c r="J40" i="1"/>
  <c r="E42" i="1"/>
  <c r="N41" i="1"/>
  <c r="G42" i="1"/>
  <c r="F42" i="1"/>
  <c r="I42" i="1"/>
  <c r="O42" i="1"/>
  <c r="N42" i="1"/>
  <c r="O41" i="1"/>
  <c r="G40" i="1"/>
  <c r="O40" i="1"/>
  <c r="M40" i="1"/>
  <c r="K10" i="1"/>
  <c r="D40" i="1"/>
  <c r="I40" i="1"/>
  <c r="M42" i="1"/>
  <c r="E40" i="1"/>
  <c r="J39" i="1" l="1"/>
  <c r="J38" i="1" s="1"/>
  <c r="L39" i="1"/>
  <c r="L38" i="1" s="1"/>
  <c r="H38" i="1"/>
  <c r="G41" i="1"/>
  <c r="G39" i="1" s="1"/>
  <c r="F41" i="1"/>
  <c r="D41" i="1"/>
  <c r="K11" i="1"/>
  <c r="K9" i="1"/>
  <c r="N40" i="1"/>
  <c r="N39" i="1" s="1"/>
  <c r="O39" i="1"/>
  <c r="I39" i="1"/>
  <c r="I38" i="1" s="1"/>
  <c r="E41" i="1"/>
  <c r="E39" i="1" s="1"/>
  <c r="D42" i="1"/>
  <c r="M41" i="1"/>
  <c r="M39" i="1" s="1"/>
  <c r="D39" i="1" l="1"/>
  <c r="N38" i="1"/>
  <c r="F40" i="1"/>
  <c r="F39" i="1" s="1"/>
  <c r="D38" i="1"/>
  <c r="M38" i="1"/>
  <c r="K40" i="1"/>
  <c r="K39" i="1" s="1"/>
  <c r="K41" i="1"/>
  <c r="E38" i="1"/>
  <c r="K42" i="1"/>
  <c r="G38" i="1"/>
  <c r="F38" i="1" l="1"/>
  <c r="O38" i="1"/>
  <c r="K38" i="1" l="1"/>
</calcChain>
</file>

<file path=xl/sharedStrings.xml><?xml version="1.0" encoding="utf-8"?>
<sst xmlns="http://schemas.openxmlformats.org/spreadsheetml/2006/main" count="67" uniqueCount="33">
  <si>
    <t>Поквартальное распределение плановых объемов и стоимости медицинской помощи по  профилю "Медицинская реабилитация" на 2023 год</t>
  </si>
  <si>
    <t>Наименование МО</t>
  </si>
  <si>
    <t>Метод</t>
  </si>
  <si>
    <t>Единица измерения</t>
  </si>
  <si>
    <t>Объем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</si>
  <si>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</si>
  <si>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</si>
  <si>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</si>
  <si>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</si>
  <si>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</si>
  <si>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</si>
  <si>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</si>
  <si>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</si>
  <si>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</si>
  <si>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"Республиканская больница №1"</t>
  </si>
  <si>
    <t>Крруглосуточный стационар</t>
  </si>
  <si>
    <t>Медицинская реабилитация</t>
  </si>
  <si>
    <t>Законченный случай</t>
  </si>
  <si>
    <t>АПП</t>
  </si>
  <si>
    <t>итого</t>
  </si>
  <si>
    <t>ГБУЗ РТ "РКДЦ</t>
  </si>
  <si>
    <t>Дневной стационар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</si>
  <si>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</si>
  <si>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</si>
  <si>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ВСЕГО</t>
  </si>
  <si>
    <t>Реабилитация КС</t>
  </si>
  <si>
    <t>Реабилитация ДС</t>
  </si>
  <si>
    <t>Реабилитация АПП</t>
  </si>
  <si>
    <t>Приложение №5</t>
  </si>
  <si>
    <t>к Протоколу заседания Комиссии №9</t>
  </si>
  <si>
    <t xml:space="preserve">АСП ООО "Капитал МС"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</si>
  <si>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Финансы (тыс. руб.)</t>
  </si>
  <si>
    <t>обращение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</si>
</sst>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.25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horizontal="left" vertical="top" wrapText="1"/>
    </xf>
  </cellStyleXfs>
  <cellXfs count="66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4" fillId="4" borderId="5" xfId="1" applyNumberFormat="1" applyFont="1" applyFill="1" applyBorder="1" applyAlignment="1" applyProtection="1">
      <alignment horizontal="right" vertical="center" wrapText="1"/>
    </xf>
    <xf numFmtId="164" fontId="4" fillId="4" borderId="5" xfId="1" applyNumberFormat="1" applyFont="1" applyFill="1" applyBorder="1" applyAlignment="1" applyProtection="1">
      <alignment horizontal="right" vertical="center" wrapText="1"/>
    </xf>
    <xf numFmtId="164" fontId="4" fillId="4" borderId="6" xfId="1" applyNumberFormat="1" applyFont="1" applyFill="1" applyBorder="1" applyAlignment="1" applyProtection="1">
      <alignment horizontal="right" vertical="center" wrapText="1"/>
    </xf>
    <xf numFmtId="0" fontId="4" fillId="2" borderId="0" xfId="1" applyNumberFormat="1" applyFont="1" applyFill="1" applyBorder="1" applyAlignment="1" applyProtection="1">
      <alignment horizontal="right" vertical="top" wrapText="1"/>
    </xf>
    <xf numFmtId="164" fontId="0" fillId="0" borderId="0" xfId="0" applyNumberFormat="1"/>
    <xf numFmtId="0" fontId="4" fillId="2" borderId="8" xfId="1" applyNumberFormat="1" applyFont="1" applyFill="1" applyBorder="1" applyAlignment="1" applyProtection="1">
      <alignment horizontal="left" vertical="center" wrapText="1"/>
    </xf>
    <xf numFmtId="0" fontId="0" fillId="0" borderId="8" xfId="0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1" fontId="0" fillId="0" borderId="8" xfId="0" applyNumberFormat="1" applyFill="1" applyBorder="1" applyAlignment="1">
      <alignment vertical="center"/>
    </xf>
    <xf numFmtId="164" fontId="0" fillId="0" borderId="9" xfId="0" applyNumberFormat="1" applyFill="1" applyBorder="1" applyAlignment="1">
      <alignment vertical="center"/>
    </xf>
    <xf numFmtId="0" fontId="4" fillId="4" borderId="8" xfId="1" applyNumberFormat="1" applyFont="1" applyFill="1" applyBorder="1" applyAlignment="1" applyProtection="1">
      <alignment horizontal="right" vertical="center" wrapText="1"/>
    </xf>
    <xf numFmtId="164" fontId="4" fillId="4" borderId="8" xfId="1" applyNumberFormat="1" applyFont="1" applyFill="1" applyBorder="1" applyAlignment="1" applyProtection="1">
      <alignment horizontal="right" vertical="center" wrapText="1"/>
    </xf>
    <xf numFmtId="164" fontId="4" fillId="4" borderId="9" xfId="1" applyNumberFormat="1" applyFont="1" applyFill="1" applyBorder="1" applyAlignment="1" applyProtection="1">
      <alignment horizontal="right" vertical="center" wrapText="1"/>
    </xf>
    <xf numFmtId="1" fontId="0" fillId="0" borderId="0" xfId="0" applyNumberFormat="1"/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vertical="center"/>
    </xf>
    <xf numFmtId="0" fontId="4" fillId="4" borderId="2" xfId="1" applyNumberFormat="1" applyFont="1" applyFill="1" applyBorder="1" applyAlignment="1" applyProtection="1">
      <alignment horizontal="right" vertical="top" wrapText="1"/>
    </xf>
    <xf numFmtId="0" fontId="5" fillId="2" borderId="8" xfId="1" applyNumberFormat="1" applyFont="1" applyFill="1" applyBorder="1" applyAlignment="1" applyProtection="1">
      <alignment horizontal="left" vertical="top" wrapText="1"/>
    </xf>
    <xf numFmtId="1" fontId="0" fillId="0" borderId="8" xfId="0" applyNumberFormat="1" applyFill="1" applyBorder="1"/>
    <xf numFmtId="0" fontId="0" fillId="0" borderId="8" xfId="0" applyBorder="1"/>
    <xf numFmtId="0" fontId="2" fillId="0" borderId="8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6" borderId="8" xfId="1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4" borderId="8" xfId="1" applyNumberFormat="1" applyFont="1" applyFill="1" applyBorder="1" applyAlignment="1" applyProtection="1">
      <alignment horizontal="center" vertical="center" wrapText="1"/>
    </xf>
    <xf numFmtId="0" fontId="5" fillId="6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center" vertical="top" wrapText="1"/>
    </xf>
    <xf numFmtId="0" fontId="8" fillId="0" borderId="8" xfId="0" applyFont="1" applyBorder="1" applyAlignment="1">
      <alignment horizontal="center" vertical="center"/>
    </xf>
    <xf numFmtId="0" fontId="9" fillId="4" borderId="5" xfId="1" applyNumberFormat="1" applyFont="1" applyFill="1" applyBorder="1" applyAlignment="1" applyProtection="1">
      <alignment horizontal="center" vertical="center" wrapText="1"/>
    </xf>
    <xf numFmtId="1" fontId="8" fillId="0" borderId="8" xfId="0" applyNumberFormat="1" applyFont="1" applyBorder="1" applyAlignment="1">
      <alignment horizontal="center" vertical="center"/>
    </xf>
    <xf numFmtId="0" fontId="9" fillId="4" borderId="8" xfId="1" applyNumberFormat="1" applyFont="1" applyFill="1" applyBorder="1" applyAlignment="1" applyProtection="1">
      <alignment horizontal="center" vertical="center" wrapText="1"/>
    </xf>
    <xf numFmtId="1" fontId="8" fillId="2" borderId="8" xfId="0" applyNumberFormat="1" applyFont="1" applyFill="1" applyBorder="1" applyAlignment="1">
      <alignment horizontal="center" vertical="center"/>
    </xf>
    <xf numFmtId="165" fontId="8" fillId="0" borderId="8" xfId="0" applyNumberFormat="1" applyFont="1" applyBorder="1" applyAlignment="1">
      <alignment vertical="center"/>
    </xf>
    <xf numFmtId="165" fontId="9" fillId="4" borderId="5" xfId="1" applyNumberFormat="1" applyFont="1" applyFill="1" applyBorder="1" applyAlignment="1" applyProtection="1">
      <alignment horizontal="right" vertical="center" wrapText="1"/>
    </xf>
    <xf numFmtId="165" fontId="9" fillId="4" borderId="8" xfId="1" applyNumberFormat="1" applyFont="1" applyFill="1" applyBorder="1" applyAlignment="1" applyProtection="1">
      <alignment horizontal="right" vertical="center" wrapText="1"/>
    </xf>
    <xf numFmtId="165" fontId="8" fillId="2" borderId="8" xfId="0" applyNumberFormat="1" applyFont="1" applyFill="1" applyBorder="1" applyAlignment="1">
      <alignment vertical="center"/>
    </xf>
    <xf numFmtId="1" fontId="8" fillId="0" borderId="8" xfId="0" applyNumberFormat="1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5" fontId="8" fillId="0" borderId="8" xfId="0" applyNumberFormat="1" applyFont="1" applyFill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165" fontId="9" fillId="4" borderId="6" xfId="1" applyNumberFormat="1" applyFont="1" applyFill="1" applyBorder="1" applyAlignment="1" applyProtection="1">
      <alignment horizontal="right" vertical="center" wrapText="1"/>
    </xf>
    <xf numFmtId="165" fontId="9" fillId="4" borderId="9" xfId="1" applyNumberFormat="1" applyFont="1" applyFill="1" applyBorder="1" applyAlignment="1" applyProtection="1">
      <alignment horizontal="right" vertical="center" wrapText="1"/>
    </xf>
    <xf numFmtId="165" fontId="8" fillId="2" borderId="9" xfId="0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 vertical="center"/>
    </xf>
    <xf numFmtId="165" fontId="10" fillId="0" borderId="14" xfId="0" applyNumberFormat="1" applyFont="1" applyBorder="1" applyAlignment="1">
      <alignment vertical="center"/>
    </xf>
    <xf numFmtId="0" fontId="7" fillId="5" borderId="10" xfId="1" applyNumberFormat="1" applyFont="1" applyFill="1" applyBorder="1" applyAlignment="1" applyProtection="1">
      <alignment horizontal="center" vertical="center" wrapText="1"/>
    </xf>
    <xf numFmtId="0" fontId="7" fillId="5" borderId="11" xfId="1" applyNumberFormat="1" applyFont="1" applyFill="1" applyBorder="1" applyAlignment="1" applyProtection="1">
      <alignment horizontal="center" vertical="center" wrapText="1"/>
    </xf>
    <xf numFmtId="0" fontId="10" fillId="5" borderId="12" xfId="0" applyFont="1" applyFill="1" applyBorder="1" applyAlignment="1">
      <alignment horizontal="center" vertical="center"/>
    </xf>
    <xf numFmtId="165" fontId="10" fillId="5" borderId="12" xfId="0" applyNumberFormat="1" applyFont="1" applyFill="1" applyBorder="1" applyAlignment="1">
      <alignment vertical="center"/>
    </xf>
    <xf numFmtId="1" fontId="10" fillId="5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3\&#1057;&#1042;&#1054;&#1044;%20&#1085;&#1072;%202023%20&#1075;&#1086;&#1076;%20&#8470;%209\&#1057;&#1074;&#1086;&#1076;%20&#1085;&#1072;%202023%20&#1075;&#1086;&#1076;\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3"/>
      <sheetName val="Лист1"/>
      <sheetName val="онкология"/>
      <sheetName val="стар онкология"/>
    </sheetNames>
    <sheetDataSet>
      <sheetData sheetId="0">
        <row r="10">
          <cell r="G10">
            <v>63</v>
          </cell>
        </row>
        <row r="3120">
          <cell r="J3120">
            <v>138</v>
          </cell>
          <cell r="N3120">
            <v>190</v>
          </cell>
          <cell r="S3120">
            <v>235</v>
          </cell>
          <cell r="Z3120">
            <v>274</v>
          </cell>
          <cell r="AA3120">
            <v>837</v>
          </cell>
          <cell r="CM3120">
            <v>10123.298439744003</v>
          </cell>
          <cell r="DK3120">
            <v>13031.523292534657</v>
          </cell>
          <cell r="EI3120">
            <v>13867.961304897279</v>
          </cell>
          <cell r="FY3120">
            <v>16457.618250828164</v>
          </cell>
          <cell r="GE3120">
            <v>53480.401288004097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zoomScale="85" zoomScaleNormal="85" workbookViewId="0">
      <pane xSplit="3" ySplit="8" topLeftCell="D9" activePane="bottomRight" state="frozen"/>
      <selection pane="topRight" activeCell="E1" sqref="E1"/>
      <selection pane="bottomLeft" activeCell="A5" sqref="A5"/>
      <selection pane="bottomRight" activeCell="F25" sqref="F25"/>
    </sheetView>
  </sheetViews>
  <sheetFormatPr defaultRowHeight="15" x14ac:dyDescent="0.25"/>
  <cols>
    <col min="1" max="1" width="15.85546875" customWidth="1"/>
    <col min="2" max="2" width="17.42578125" customWidth="1"/>
    <col min="3" max="3" width="10.42578125" customWidth="1"/>
    <col min="4" max="4" width="7.42578125" customWidth="1"/>
    <col min="5" max="5" width="10.85546875" customWidth="1"/>
    <col min="6" max="10" width="8.5703125" customWidth="1"/>
    <col min="11" max="11" width="10.140625" customWidth="1"/>
    <col min="12" max="15" width="9.85546875" customWidth="1"/>
  </cols>
  <sheetData>
    <row r="1" spans="1:18" x14ac:dyDescent="0.25">
      <c r="K1" s="1" t="s">
        <v>28</v>
      </c>
    </row>
    <row r="2" spans="1:18" x14ac:dyDescent="0.25">
      <c r="K2" s="1" t="s">
        <v>29</v>
      </c>
    </row>
    <row r="4" spans="1:18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6" spans="1:18" x14ac:dyDescent="0.25">
      <c r="A6" s="33" t="s">
        <v>1</v>
      </c>
      <c r="B6" s="33" t="s">
        <v>2</v>
      </c>
      <c r="C6" s="34" t="s">
        <v>3</v>
      </c>
      <c r="D6" s="35" t="s">
        <v>4</v>
      </c>
      <c r="E6" s="35" t="s">
        <v>31</v>
      </c>
      <c r="F6" s="38" t="s">
        <v>30</v>
      </c>
      <c r="G6" s="38"/>
      <c r="H6" s="38"/>
      <c r="I6" s="38"/>
      <c r="J6" s="38"/>
      <c r="K6" s="38"/>
      <c r="L6" s="38"/>
      <c r="M6" s="38"/>
      <c r="N6" s="38"/>
      <c r="O6" s="38"/>
    </row>
    <row r="7" spans="1:18" x14ac:dyDescent="0.25">
      <c r="A7" s="36"/>
      <c r="B7" s="36"/>
      <c r="C7" s="37"/>
      <c r="D7" s="35"/>
      <c r="E7" s="35"/>
      <c r="F7" s="38" t="s">
        <v>4</v>
      </c>
      <c r="G7" s="38"/>
      <c r="H7" s="38"/>
      <c r="I7" s="38"/>
      <c r="J7" s="38"/>
      <c r="K7" s="38" t="s">
        <v>31</v>
      </c>
      <c r="L7" s="38"/>
      <c r="M7" s="38"/>
      <c r="N7" s="38"/>
      <c r="O7" s="38"/>
    </row>
    <row r="8" spans="1:18" ht="15.75" thickBot="1" x14ac:dyDescent="0.3">
      <c r="A8" s="36"/>
      <c r="B8" s="36"/>
      <c r="C8" s="37"/>
      <c r="D8" s="33"/>
      <c r="E8" s="33"/>
      <c r="F8" s="2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2" t="s">
        <v>5</v>
      </c>
      <c r="L8" s="3" t="s">
        <v>10</v>
      </c>
      <c r="M8" s="3" t="s">
        <v>11</v>
      </c>
      <c r="N8" s="3" t="s">
        <v>12</v>
      </c>
      <c r="O8" s="3" t="s">
        <v>13</v>
      </c>
    </row>
    <row r="9" spans="1:18" ht="19.5" customHeight="1" x14ac:dyDescent="0.25">
      <c r="A9" s="25" t="s">
        <v>14</v>
      </c>
      <c r="B9" s="27" t="s">
        <v>15</v>
      </c>
      <c r="C9" s="27"/>
      <c r="D9" s="4">
        <f>SUBTOTAL(9,D10)</f>
        <v>837</v>
      </c>
      <c r="E9" s="4">
        <f t="shared" ref="E9:O9" si="0">SUBTOTAL(9,E10)</f>
        <v>53480.401288004097</v>
      </c>
      <c r="F9" s="4">
        <f t="shared" si="0"/>
        <v>837</v>
      </c>
      <c r="G9" s="4">
        <f t="shared" si="0"/>
        <v>138</v>
      </c>
      <c r="H9" s="4">
        <f t="shared" si="0"/>
        <v>190</v>
      </c>
      <c r="I9" s="4">
        <f t="shared" si="0"/>
        <v>235</v>
      </c>
      <c r="J9" s="4">
        <f t="shared" si="0"/>
        <v>274</v>
      </c>
      <c r="K9" s="5">
        <f t="shared" si="0"/>
        <v>53480.401288004097</v>
      </c>
      <c r="L9" s="5">
        <f t="shared" si="0"/>
        <v>10123.298439744003</v>
      </c>
      <c r="M9" s="5">
        <f t="shared" si="0"/>
        <v>13031.523292534657</v>
      </c>
      <c r="N9" s="5">
        <f t="shared" si="0"/>
        <v>13867.961304897279</v>
      </c>
      <c r="O9" s="6">
        <f t="shared" si="0"/>
        <v>16457.618250828164</v>
      </c>
      <c r="P9" s="7"/>
      <c r="Q9" s="7"/>
      <c r="R9" s="8"/>
    </row>
    <row r="10" spans="1:18" ht="24" customHeight="1" x14ac:dyDescent="0.25">
      <c r="A10" s="26"/>
      <c r="B10" s="9" t="s">
        <v>16</v>
      </c>
      <c r="C10" s="9" t="s">
        <v>17</v>
      </c>
      <c r="D10" s="10">
        <f>'[1]КС 2023'!$AA$3120</f>
        <v>837</v>
      </c>
      <c r="E10" s="11">
        <f>'[1]КС 2023'!$GE$3120</f>
        <v>53480.401288004097</v>
      </c>
      <c r="F10" s="12">
        <f>G10+H10+I10+J10</f>
        <v>837</v>
      </c>
      <c r="G10" s="12">
        <f>'[1]КС 2023'!$J$3120</f>
        <v>138</v>
      </c>
      <c r="H10" s="12">
        <f>'[1]КС 2023'!$N$3120</f>
        <v>190</v>
      </c>
      <c r="I10" s="12">
        <f>'[1]КС 2023'!$S$3120</f>
        <v>235</v>
      </c>
      <c r="J10" s="12">
        <f>'[1]КС 2023'!$Z$3120</f>
        <v>274</v>
      </c>
      <c r="K10" s="11">
        <f>L10+M10+N10+O10</f>
        <v>53480.401288004097</v>
      </c>
      <c r="L10" s="11">
        <f>'[1]КС 2023'!$CM$3120</f>
        <v>10123.298439744003</v>
      </c>
      <c r="M10" s="11">
        <f>'[1]КС 2023'!$DK$3120</f>
        <v>13031.523292534657</v>
      </c>
      <c r="N10" s="11">
        <f>'[1]КС 2023'!$EI$3120</f>
        <v>13867.961304897279</v>
      </c>
      <c r="O10" s="13">
        <f>'[1]КС 2023'!$FY$3120</f>
        <v>16457.618250828164</v>
      </c>
      <c r="P10" s="7"/>
      <c r="Q10" s="7"/>
      <c r="R10" s="8"/>
    </row>
    <row r="11" spans="1:18" x14ac:dyDescent="0.25">
      <c r="A11" s="26"/>
      <c r="B11" s="29" t="s">
        <v>18</v>
      </c>
      <c r="C11" s="29"/>
      <c r="D11" s="14">
        <f>SUBTOTAL(9,D12)</f>
        <v>837</v>
      </c>
      <c r="E11" s="14">
        <f t="shared" ref="E11:O16" si="1">SUBTOTAL(9,E12)</f>
        <v>53480.401288004097</v>
      </c>
      <c r="F11" s="14">
        <f t="shared" si="1"/>
        <v>837</v>
      </c>
      <c r="G11" s="14">
        <f t="shared" si="1"/>
        <v>138</v>
      </c>
      <c r="H11" s="14">
        <f t="shared" si="1"/>
        <v>190</v>
      </c>
      <c r="I11" s="14">
        <f t="shared" si="1"/>
        <v>235</v>
      </c>
      <c r="J11" s="14">
        <f t="shared" si="1"/>
        <v>274</v>
      </c>
      <c r="K11" s="15">
        <f t="shared" si="1"/>
        <v>53480.401288004097</v>
      </c>
      <c r="L11" s="15">
        <f t="shared" si="1"/>
        <v>10123.298439744003</v>
      </c>
      <c r="M11" s="15">
        <f t="shared" si="1"/>
        <v>13031.523292534657</v>
      </c>
      <c r="N11" s="15">
        <f t="shared" si="1"/>
        <v>13867.961304897279</v>
      </c>
      <c r="O11" s="16">
        <f t="shared" si="1"/>
        <v>16457.618250828164</v>
      </c>
      <c r="P11" s="7"/>
      <c r="Q11" s="7"/>
      <c r="R11" s="8"/>
    </row>
    <row r="12" spans="1:18" ht="27.75" customHeight="1" x14ac:dyDescent="0.25">
      <c r="A12" s="26"/>
      <c r="B12" s="9" t="s">
        <v>16</v>
      </c>
      <c r="C12" s="9" t="s">
        <v>32</v>
      </c>
      <c r="D12" s="39">
        <v>837</v>
      </c>
      <c r="E12" s="44">
        <v>53480.401288004097</v>
      </c>
      <c r="F12" s="48">
        <v>837</v>
      </c>
      <c r="G12" s="41">
        <v>138</v>
      </c>
      <c r="H12" s="41">
        <v>190</v>
      </c>
      <c r="I12" s="41">
        <v>235</v>
      </c>
      <c r="J12" s="41">
        <v>274</v>
      </c>
      <c r="K12" s="52">
        <v>53480.401288004097</v>
      </c>
      <c r="L12" s="44">
        <v>10123.298439744003</v>
      </c>
      <c r="M12" s="44">
        <v>13031.523292534657</v>
      </c>
      <c r="N12" s="44">
        <v>13867.961304897279</v>
      </c>
      <c r="O12" s="53">
        <v>16457.618250828164</v>
      </c>
      <c r="P12" s="7"/>
      <c r="Q12" s="7"/>
      <c r="R12" s="8"/>
    </row>
    <row r="13" spans="1:18" ht="15.75" thickBot="1" x14ac:dyDescent="0.3">
      <c r="A13" s="26"/>
      <c r="B13" s="61" t="s">
        <v>19</v>
      </c>
      <c r="C13" s="62"/>
      <c r="D13" s="63">
        <v>837</v>
      </c>
      <c r="E13" s="64">
        <v>53480.401288004097</v>
      </c>
      <c r="F13" s="63">
        <v>837</v>
      </c>
      <c r="G13" s="63">
        <v>138</v>
      </c>
      <c r="H13" s="63">
        <v>190</v>
      </c>
      <c r="I13" s="63">
        <v>235</v>
      </c>
      <c r="J13" s="63">
        <v>274</v>
      </c>
      <c r="K13" s="64">
        <v>53480.401288004097</v>
      </c>
      <c r="L13" s="64">
        <v>10123.298439744003</v>
      </c>
      <c r="M13" s="64">
        <v>13031.523292534657</v>
      </c>
      <c r="N13" s="64">
        <v>13867.961304897279</v>
      </c>
      <c r="O13" s="64">
        <v>16457.618250828164</v>
      </c>
      <c r="P13" s="7"/>
      <c r="Q13" s="7"/>
      <c r="R13" s="8"/>
    </row>
    <row r="14" spans="1:18" ht="17.25" customHeight="1" x14ac:dyDescent="0.25">
      <c r="A14" s="25" t="s">
        <v>20</v>
      </c>
      <c r="B14" s="31" t="s">
        <v>21</v>
      </c>
      <c r="C14" s="31"/>
      <c r="D14" s="40">
        <v>203</v>
      </c>
      <c r="E14" s="45">
        <v>7464.5661999999993</v>
      </c>
      <c r="F14" s="40">
        <v>203</v>
      </c>
      <c r="G14" s="40">
        <v>51</v>
      </c>
      <c r="H14" s="40">
        <v>51</v>
      </c>
      <c r="I14" s="40">
        <v>51</v>
      </c>
      <c r="J14" s="40">
        <v>50</v>
      </c>
      <c r="K14" s="45">
        <v>7464.5661999999993</v>
      </c>
      <c r="L14" s="45">
        <v>1877.6977999999997</v>
      </c>
      <c r="M14" s="45">
        <v>1877.6977999999997</v>
      </c>
      <c r="N14" s="45">
        <v>1877.6977999999997</v>
      </c>
      <c r="O14" s="54">
        <v>1831.4728</v>
      </c>
      <c r="P14" s="7"/>
      <c r="Q14" s="7"/>
      <c r="R14" s="8"/>
    </row>
    <row r="15" spans="1:18" ht="26.25" customHeight="1" x14ac:dyDescent="0.25">
      <c r="A15" s="26"/>
      <c r="B15" s="9" t="s">
        <v>16</v>
      </c>
      <c r="C15" s="9" t="s">
        <v>17</v>
      </c>
      <c r="D15" s="41">
        <v>203</v>
      </c>
      <c r="E15" s="44">
        <v>7464.5661999999993</v>
      </c>
      <c r="F15" s="48">
        <v>203</v>
      </c>
      <c r="G15" s="41">
        <v>51</v>
      </c>
      <c r="H15" s="41">
        <v>51</v>
      </c>
      <c r="I15" s="41">
        <v>51</v>
      </c>
      <c r="J15" s="41">
        <v>50</v>
      </c>
      <c r="K15" s="52">
        <v>7464.5661999999993</v>
      </c>
      <c r="L15" s="44">
        <v>1877.6977999999997</v>
      </c>
      <c r="M15" s="44">
        <v>1877.6977999999997</v>
      </c>
      <c r="N15" s="44">
        <v>1877.6977999999997</v>
      </c>
      <c r="O15" s="53">
        <v>1831.4728</v>
      </c>
      <c r="P15" s="7"/>
      <c r="Q15" s="7"/>
      <c r="R15" s="8"/>
    </row>
    <row r="16" spans="1:18" ht="13.5" customHeight="1" x14ac:dyDescent="0.25">
      <c r="A16" s="26"/>
      <c r="B16" s="29" t="s">
        <v>18</v>
      </c>
      <c r="C16" s="29"/>
      <c r="D16" s="42">
        <v>1040</v>
      </c>
      <c r="E16" s="46">
        <v>60944.967488004098</v>
      </c>
      <c r="F16" s="42">
        <v>1040</v>
      </c>
      <c r="G16" s="42">
        <v>189</v>
      </c>
      <c r="H16" s="42">
        <v>241</v>
      </c>
      <c r="I16" s="42">
        <v>286</v>
      </c>
      <c r="J16" s="42">
        <v>324</v>
      </c>
      <c r="K16" s="46">
        <v>60944.967488004098</v>
      </c>
      <c r="L16" s="46">
        <v>12000.996239744003</v>
      </c>
      <c r="M16" s="46">
        <v>14909.221092534657</v>
      </c>
      <c r="N16" s="46">
        <v>15745.659104897279</v>
      </c>
      <c r="O16" s="55">
        <v>18289.091050828163</v>
      </c>
      <c r="P16" s="7"/>
      <c r="Q16" s="7"/>
      <c r="R16" s="8"/>
    </row>
    <row r="17" spans="1:18" ht="21.75" customHeight="1" x14ac:dyDescent="0.25">
      <c r="A17" s="26"/>
      <c r="B17" s="9" t="s">
        <v>16</v>
      </c>
      <c r="C17" s="9" t="s">
        <v>32</v>
      </c>
      <c r="D17" s="39">
        <v>21</v>
      </c>
      <c r="E17" s="44">
        <v>407.1722661299159</v>
      </c>
      <c r="F17" s="48">
        <v>21</v>
      </c>
      <c r="G17" s="41">
        <v>0</v>
      </c>
      <c r="H17" s="41">
        <v>5</v>
      </c>
      <c r="I17" s="41">
        <v>9</v>
      </c>
      <c r="J17" s="41">
        <v>7</v>
      </c>
      <c r="K17" s="52">
        <v>407.1722661299159</v>
      </c>
      <c r="L17" s="44">
        <v>0</v>
      </c>
      <c r="M17" s="44">
        <v>96.945777649979988</v>
      </c>
      <c r="N17" s="44">
        <v>174.50239976996394</v>
      </c>
      <c r="O17" s="53">
        <v>135.72408870997197</v>
      </c>
      <c r="P17" s="7"/>
      <c r="Q17" s="7"/>
      <c r="R17" s="8"/>
    </row>
    <row r="18" spans="1:18" ht="15.75" thickBot="1" x14ac:dyDescent="0.3">
      <c r="A18" s="26"/>
      <c r="B18" s="61" t="s">
        <v>19</v>
      </c>
      <c r="C18" s="62"/>
      <c r="D18" s="63">
        <v>21</v>
      </c>
      <c r="E18" s="64">
        <v>407.1722661299159</v>
      </c>
      <c r="F18" s="63">
        <v>21</v>
      </c>
      <c r="G18" s="63">
        <v>0</v>
      </c>
      <c r="H18" s="63">
        <v>5</v>
      </c>
      <c r="I18" s="63">
        <v>9</v>
      </c>
      <c r="J18" s="63">
        <v>7</v>
      </c>
      <c r="K18" s="64">
        <v>407.1722661299159</v>
      </c>
      <c r="L18" s="64">
        <v>0</v>
      </c>
      <c r="M18" s="64">
        <v>96.945777649979988</v>
      </c>
      <c r="N18" s="64">
        <v>174.50239976996394</v>
      </c>
      <c r="O18" s="64">
        <v>135.72408870997197</v>
      </c>
      <c r="P18" s="7"/>
      <c r="Q18" s="7"/>
      <c r="R18" s="8"/>
    </row>
    <row r="19" spans="1:18" ht="17.25" customHeight="1" x14ac:dyDescent="0.25">
      <c r="A19" s="25" t="s">
        <v>22</v>
      </c>
      <c r="B19" s="27" t="s">
        <v>15</v>
      </c>
      <c r="C19" s="27"/>
      <c r="D19" s="40">
        <v>244</v>
      </c>
      <c r="E19" s="45">
        <v>7913.2154</v>
      </c>
      <c r="F19" s="40">
        <v>244</v>
      </c>
      <c r="G19" s="40">
        <v>51</v>
      </c>
      <c r="H19" s="40">
        <v>64</v>
      </c>
      <c r="I19" s="40">
        <v>70</v>
      </c>
      <c r="J19" s="40">
        <v>59</v>
      </c>
      <c r="K19" s="45">
        <v>7913.2154</v>
      </c>
      <c r="L19" s="45">
        <v>1668.3424</v>
      </c>
      <c r="M19" s="45">
        <v>2064.7532000000001</v>
      </c>
      <c r="N19" s="45">
        <v>2272.9646000000002</v>
      </c>
      <c r="O19" s="54">
        <v>1907.1551999999999</v>
      </c>
      <c r="P19" s="7"/>
      <c r="Q19" s="7"/>
      <c r="R19" s="8"/>
    </row>
    <row r="20" spans="1:18" ht="22.5" customHeight="1" x14ac:dyDescent="0.25">
      <c r="A20" s="26"/>
      <c r="B20" s="9" t="s">
        <v>16</v>
      </c>
      <c r="C20" s="9" t="s">
        <v>17</v>
      </c>
      <c r="D20" s="39">
        <v>244</v>
      </c>
      <c r="E20" s="44">
        <v>7913.2154</v>
      </c>
      <c r="F20" s="41">
        <v>244</v>
      </c>
      <c r="G20" s="41">
        <v>51</v>
      </c>
      <c r="H20" s="41">
        <v>64</v>
      </c>
      <c r="I20" s="41">
        <v>70</v>
      </c>
      <c r="J20" s="41">
        <v>59</v>
      </c>
      <c r="K20" s="44">
        <v>7913.2154</v>
      </c>
      <c r="L20" s="44">
        <v>1668.3424</v>
      </c>
      <c r="M20" s="44">
        <v>2064.7532000000001</v>
      </c>
      <c r="N20" s="44">
        <v>2272.9646000000002</v>
      </c>
      <c r="O20" s="53">
        <v>1907.1551999999999</v>
      </c>
      <c r="P20" s="7"/>
      <c r="Q20" s="7"/>
      <c r="R20" s="8"/>
    </row>
    <row r="21" spans="1:18" ht="21" customHeight="1" x14ac:dyDescent="0.25">
      <c r="A21" s="26"/>
      <c r="B21" s="28" t="s">
        <v>21</v>
      </c>
      <c r="C21" s="28"/>
      <c r="D21" s="42">
        <v>265</v>
      </c>
      <c r="E21" s="46">
        <v>8320.3876661299164</v>
      </c>
      <c r="F21" s="42">
        <v>265</v>
      </c>
      <c r="G21" s="42">
        <v>51</v>
      </c>
      <c r="H21" s="42">
        <v>69</v>
      </c>
      <c r="I21" s="42">
        <v>79</v>
      </c>
      <c r="J21" s="42">
        <v>66</v>
      </c>
      <c r="K21" s="46">
        <v>8320.3876661299164</v>
      </c>
      <c r="L21" s="46">
        <v>1668.3424</v>
      </c>
      <c r="M21" s="46">
        <v>2161.69897764998</v>
      </c>
      <c r="N21" s="46">
        <v>2447.4669997699643</v>
      </c>
      <c r="O21" s="55">
        <v>2042.8792887099719</v>
      </c>
      <c r="P21" s="7"/>
      <c r="Q21" s="7"/>
      <c r="R21" s="8"/>
    </row>
    <row r="22" spans="1:18" ht="24" customHeight="1" x14ac:dyDescent="0.25">
      <c r="A22" s="26"/>
      <c r="B22" s="9" t="s">
        <v>16</v>
      </c>
      <c r="C22" s="9" t="s">
        <v>17</v>
      </c>
      <c r="D22" s="43">
        <v>438</v>
      </c>
      <c r="E22" s="47">
        <v>33447.485291360004</v>
      </c>
      <c r="F22" s="41">
        <v>438</v>
      </c>
      <c r="G22" s="43">
        <v>93</v>
      </c>
      <c r="H22" s="43">
        <v>120</v>
      </c>
      <c r="I22" s="43">
        <v>127</v>
      </c>
      <c r="J22" s="43">
        <v>98</v>
      </c>
      <c r="K22" s="52">
        <v>33447.485291359997</v>
      </c>
      <c r="L22" s="47">
        <v>7108.9072660479997</v>
      </c>
      <c r="M22" s="47">
        <v>9286.7761623168008</v>
      </c>
      <c r="N22" s="47">
        <v>9782.0249282112018</v>
      </c>
      <c r="O22" s="56">
        <v>7269.7769347839994</v>
      </c>
      <c r="P22" s="7"/>
      <c r="Q22" s="7"/>
      <c r="R22" s="8"/>
    </row>
    <row r="23" spans="1:18" x14ac:dyDescent="0.25">
      <c r="A23" s="26"/>
      <c r="B23" s="29" t="s">
        <v>18</v>
      </c>
      <c r="C23" s="29"/>
      <c r="D23" s="42">
        <v>438</v>
      </c>
      <c r="E23" s="46">
        <v>33447.485291360004</v>
      </c>
      <c r="F23" s="42">
        <v>438</v>
      </c>
      <c r="G23" s="42">
        <v>93</v>
      </c>
      <c r="H23" s="42">
        <v>120</v>
      </c>
      <c r="I23" s="42">
        <v>127</v>
      </c>
      <c r="J23" s="42">
        <v>98</v>
      </c>
      <c r="K23" s="46">
        <v>33447.485291359997</v>
      </c>
      <c r="L23" s="46">
        <v>7108.9072660479997</v>
      </c>
      <c r="M23" s="46">
        <v>9286.7761623168008</v>
      </c>
      <c r="N23" s="46">
        <v>9782.0249282112018</v>
      </c>
      <c r="O23" s="55">
        <v>7269.7769347839994</v>
      </c>
      <c r="P23" s="7"/>
      <c r="Q23" s="7"/>
      <c r="R23" s="8"/>
    </row>
    <row r="24" spans="1:18" ht="27.2" customHeight="1" x14ac:dyDescent="0.25">
      <c r="A24" s="26"/>
      <c r="B24" s="9" t="s">
        <v>16</v>
      </c>
      <c r="C24" s="9" t="s">
        <v>32</v>
      </c>
      <c r="D24" s="39">
        <v>302</v>
      </c>
      <c r="E24" s="44">
        <v>11786.524505267904</v>
      </c>
      <c r="F24" s="48">
        <v>302</v>
      </c>
      <c r="G24" s="41">
        <v>65</v>
      </c>
      <c r="H24" s="41">
        <v>81</v>
      </c>
      <c r="I24" s="41">
        <v>120</v>
      </c>
      <c r="J24" s="41">
        <v>36</v>
      </c>
      <c r="K24" s="52">
        <v>11786.524505267902</v>
      </c>
      <c r="L24" s="44">
        <v>2457.4220976234237</v>
      </c>
      <c r="M24" s="44">
        <v>3200.0472031960794</v>
      </c>
      <c r="N24" s="44">
        <v>4727.6821455095514</v>
      </c>
      <c r="O24" s="53">
        <v>1401.3730589388479</v>
      </c>
      <c r="P24" s="7"/>
      <c r="Q24" s="7"/>
      <c r="R24" s="8"/>
    </row>
    <row r="25" spans="1:18" ht="15.75" thickBot="1" x14ac:dyDescent="0.3">
      <c r="A25" s="26"/>
      <c r="B25" s="61" t="s">
        <v>19</v>
      </c>
      <c r="C25" s="62"/>
      <c r="D25" s="63">
        <v>302</v>
      </c>
      <c r="E25" s="64">
        <v>11786.524505267904</v>
      </c>
      <c r="F25" s="63">
        <v>302</v>
      </c>
      <c r="G25" s="63">
        <v>65</v>
      </c>
      <c r="H25" s="63">
        <v>81</v>
      </c>
      <c r="I25" s="63">
        <v>120</v>
      </c>
      <c r="J25" s="63">
        <v>36</v>
      </c>
      <c r="K25" s="64">
        <v>11786.524505267902</v>
      </c>
      <c r="L25" s="64">
        <v>2457.4220976234237</v>
      </c>
      <c r="M25" s="64">
        <v>3200.0472031960794</v>
      </c>
      <c r="N25" s="64">
        <v>4727.6821455095514</v>
      </c>
      <c r="O25" s="64">
        <v>1401.3730589388479</v>
      </c>
      <c r="P25" s="7"/>
      <c r="Q25" s="7"/>
      <c r="R25" s="8"/>
    </row>
    <row r="26" spans="1:18" ht="18.75" customHeight="1" x14ac:dyDescent="0.25">
      <c r="A26" s="25" t="s">
        <v>23</v>
      </c>
      <c r="B26" s="27" t="s">
        <v>15</v>
      </c>
      <c r="C26" s="27"/>
      <c r="D26" s="40">
        <v>200</v>
      </c>
      <c r="E26" s="45">
        <v>7488.84</v>
      </c>
      <c r="F26" s="40">
        <v>200</v>
      </c>
      <c r="G26" s="40">
        <v>67</v>
      </c>
      <c r="H26" s="40">
        <v>51</v>
      </c>
      <c r="I26" s="40">
        <v>48</v>
      </c>
      <c r="J26" s="40">
        <v>34</v>
      </c>
      <c r="K26" s="45">
        <v>7488.84</v>
      </c>
      <c r="L26" s="45">
        <v>2509.4549999999999</v>
      </c>
      <c r="M26" s="45">
        <v>1906.0650000000001</v>
      </c>
      <c r="N26" s="45">
        <v>1804.5</v>
      </c>
      <c r="O26" s="54">
        <v>1268.82</v>
      </c>
      <c r="P26" s="7"/>
      <c r="Q26" s="7"/>
      <c r="R26" s="8"/>
    </row>
    <row r="27" spans="1:18" ht="26.25" customHeight="1" x14ac:dyDescent="0.25">
      <c r="A27" s="26"/>
      <c r="B27" s="9" t="s">
        <v>16</v>
      </c>
      <c r="C27" s="9" t="s">
        <v>17</v>
      </c>
      <c r="D27" s="39">
        <v>200</v>
      </c>
      <c r="E27" s="44">
        <v>7488.84</v>
      </c>
      <c r="F27" s="41">
        <v>200</v>
      </c>
      <c r="G27" s="41">
        <v>67</v>
      </c>
      <c r="H27" s="41">
        <v>51</v>
      </c>
      <c r="I27" s="41">
        <v>48</v>
      </c>
      <c r="J27" s="41">
        <v>34</v>
      </c>
      <c r="K27" s="44">
        <v>7488.84</v>
      </c>
      <c r="L27" s="44">
        <v>2509.4549999999999</v>
      </c>
      <c r="M27" s="44">
        <v>1906.0650000000001</v>
      </c>
      <c r="N27" s="44">
        <v>1804.5</v>
      </c>
      <c r="O27" s="53">
        <v>1268.82</v>
      </c>
      <c r="P27" s="7"/>
      <c r="Q27" s="7"/>
      <c r="R27" s="8"/>
    </row>
    <row r="28" spans="1:18" ht="16.5" customHeight="1" x14ac:dyDescent="0.25">
      <c r="A28" s="26"/>
      <c r="B28" s="28" t="s">
        <v>21</v>
      </c>
      <c r="C28" s="28"/>
      <c r="D28" s="42">
        <v>940</v>
      </c>
      <c r="E28" s="46">
        <v>52722.84979662791</v>
      </c>
      <c r="F28" s="42">
        <v>940</v>
      </c>
      <c r="G28" s="42">
        <v>225</v>
      </c>
      <c r="H28" s="42">
        <v>252</v>
      </c>
      <c r="I28" s="42">
        <v>295</v>
      </c>
      <c r="J28" s="42">
        <v>168</v>
      </c>
      <c r="K28" s="46">
        <v>52722.849796627896</v>
      </c>
      <c r="L28" s="46">
        <v>12075.784363671422</v>
      </c>
      <c r="M28" s="46">
        <v>14392.888365512881</v>
      </c>
      <c r="N28" s="46">
        <v>16314.207073720754</v>
      </c>
      <c r="O28" s="55">
        <v>9939.969993722847</v>
      </c>
      <c r="P28" s="7"/>
      <c r="Q28" s="7"/>
      <c r="R28" s="8"/>
    </row>
    <row r="29" spans="1:18" ht="27.75" customHeight="1" x14ac:dyDescent="0.25">
      <c r="A29" s="26"/>
      <c r="B29" s="9" t="s">
        <v>16</v>
      </c>
      <c r="C29" s="9" t="s">
        <v>17</v>
      </c>
      <c r="D29" s="43">
        <v>392</v>
      </c>
      <c r="E29" s="47">
        <v>42714.72727961601</v>
      </c>
      <c r="F29" s="49">
        <v>392</v>
      </c>
      <c r="G29" s="43">
        <v>99</v>
      </c>
      <c r="H29" s="43">
        <v>98</v>
      </c>
      <c r="I29" s="43">
        <v>98</v>
      </c>
      <c r="J29" s="43">
        <v>97</v>
      </c>
      <c r="K29" s="52">
        <v>42714.72727961601</v>
      </c>
      <c r="L29" s="47">
        <v>10778.267805312003</v>
      </c>
      <c r="M29" s="47">
        <v>10678.681819904003</v>
      </c>
      <c r="N29" s="47">
        <v>10678.681819904003</v>
      </c>
      <c r="O29" s="56">
        <v>10579.095834496002</v>
      </c>
      <c r="P29" s="7"/>
      <c r="Q29" s="7"/>
      <c r="R29" s="8"/>
    </row>
    <row r="30" spans="1:18" x14ac:dyDescent="0.25">
      <c r="A30" s="26"/>
      <c r="B30" s="30" t="s">
        <v>18</v>
      </c>
      <c r="C30" s="30"/>
      <c r="D30" s="42">
        <v>392</v>
      </c>
      <c r="E30" s="46">
        <v>42714.72727961601</v>
      </c>
      <c r="F30" s="42">
        <v>392</v>
      </c>
      <c r="G30" s="42">
        <v>99</v>
      </c>
      <c r="H30" s="42">
        <v>98</v>
      </c>
      <c r="I30" s="42">
        <v>98</v>
      </c>
      <c r="J30" s="42">
        <v>97</v>
      </c>
      <c r="K30" s="46">
        <v>42714.72727961601</v>
      </c>
      <c r="L30" s="46">
        <v>10778.267805312003</v>
      </c>
      <c r="M30" s="46">
        <v>10678.681819904003</v>
      </c>
      <c r="N30" s="46">
        <v>10678.681819904003</v>
      </c>
      <c r="O30" s="55">
        <v>10579.095834496002</v>
      </c>
      <c r="P30" s="7"/>
      <c r="Q30" s="7"/>
      <c r="R30" s="8"/>
    </row>
    <row r="31" spans="1:18" ht="28.5" customHeight="1" x14ac:dyDescent="0.25">
      <c r="A31" s="26"/>
      <c r="B31" s="9" t="s">
        <v>16</v>
      </c>
      <c r="C31" s="9" t="s">
        <v>32</v>
      </c>
      <c r="D31" s="43">
        <v>501</v>
      </c>
      <c r="E31" s="47">
        <v>21928.006039267431</v>
      </c>
      <c r="F31" s="49">
        <v>501</v>
      </c>
      <c r="G31" s="43">
        <v>125</v>
      </c>
      <c r="H31" s="43">
        <v>125</v>
      </c>
      <c r="I31" s="43">
        <v>127</v>
      </c>
      <c r="J31" s="43">
        <v>124</v>
      </c>
      <c r="K31" s="52">
        <v>21928.006039267435</v>
      </c>
      <c r="L31" s="47">
        <v>5446.8524817331181</v>
      </c>
      <c r="M31" s="47">
        <v>5465.2850116027184</v>
      </c>
      <c r="N31" s="47">
        <v>5541.660433030318</v>
      </c>
      <c r="O31" s="56">
        <v>5474.2081129012786</v>
      </c>
      <c r="P31" s="7"/>
      <c r="Q31" s="7"/>
      <c r="R31" s="8"/>
    </row>
    <row r="32" spans="1:18" ht="15.75" thickBot="1" x14ac:dyDescent="0.3">
      <c r="A32" s="26"/>
      <c r="B32" s="61" t="s">
        <v>19</v>
      </c>
      <c r="C32" s="62"/>
      <c r="D32" s="65">
        <v>501</v>
      </c>
      <c r="E32" s="64">
        <v>21928.006039267431</v>
      </c>
      <c r="F32" s="65">
        <v>501</v>
      </c>
      <c r="G32" s="65">
        <v>125</v>
      </c>
      <c r="H32" s="65">
        <v>125</v>
      </c>
      <c r="I32" s="65">
        <v>127</v>
      </c>
      <c r="J32" s="65">
        <v>124</v>
      </c>
      <c r="K32" s="64">
        <v>21928.006039267435</v>
      </c>
      <c r="L32" s="64">
        <v>5446.8524817331181</v>
      </c>
      <c r="M32" s="64">
        <v>5465.2850116027184</v>
      </c>
      <c r="N32" s="64">
        <v>5541.660433030318</v>
      </c>
      <c r="O32" s="64">
        <v>5474.2081129012786</v>
      </c>
      <c r="P32" s="7"/>
      <c r="Q32" s="7"/>
      <c r="R32" s="8"/>
    </row>
    <row r="33" spans="1:18" ht="15.75" thickBot="1" x14ac:dyDescent="0.3">
      <c r="A33" s="57" t="s">
        <v>24</v>
      </c>
      <c r="B33" s="58"/>
      <c r="C33" s="58"/>
      <c r="D33" s="59">
        <v>300</v>
      </c>
      <c r="E33" s="60">
        <v>9406.244999999999</v>
      </c>
      <c r="F33" s="59">
        <v>300</v>
      </c>
      <c r="G33" s="59">
        <v>78</v>
      </c>
      <c r="H33" s="59">
        <v>83</v>
      </c>
      <c r="I33" s="59">
        <v>58</v>
      </c>
      <c r="J33" s="59">
        <v>81</v>
      </c>
      <c r="K33" s="60">
        <v>9406.244999999999</v>
      </c>
      <c r="L33" s="60">
        <v>2464.9649999999997</v>
      </c>
      <c r="M33" s="60">
        <v>2661.3150000000001</v>
      </c>
      <c r="N33" s="60">
        <v>1697.19</v>
      </c>
      <c r="O33" s="60">
        <v>2582.7750000000001</v>
      </c>
      <c r="P33" s="7"/>
      <c r="Q33" s="17"/>
      <c r="R33" s="8"/>
    </row>
    <row r="34" spans="1:18" hidden="1" x14ac:dyDescent="0.25">
      <c r="A34" s="18"/>
      <c r="B34" s="18"/>
      <c r="C34" s="18"/>
      <c r="D34" s="19">
        <v>300</v>
      </c>
      <c r="E34" s="19">
        <v>9406.244999999999</v>
      </c>
      <c r="F34" s="50">
        <v>300</v>
      </c>
      <c r="G34" s="50">
        <v>78</v>
      </c>
      <c r="H34" s="50">
        <v>83</v>
      </c>
      <c r="I34" s="50">
        <v>58</v>
      </c>
      <c r="J34" s="50">
        <v>81</v>
      </c>
      <c r="K34" s="19">
        <v>9406.244999999999</v>
      </c>
      <c r="L34" s="19">
        <v>2464.9649999999997</v>
      </c>
      <c r="M34" s="19">
        <v>2661.3150000000001</v>
      </c>
      <c r="N34" s="19">
        <v>1697.19</v>
      </c>
      <c r="O34" s="19">
        <v>2582.7750000000001</v>
      </c>
      <c r="P34" s="7"/>
      <c r="Q34" s="17"/>
      <c r="R34" s="8"/>
    </row>
    <row r="35" spans="1:18" hidden="1" x14ac:dyDescent="0.25">
      <c r="D35" s="17">
        <v>1193</v>
      </c>
      <c r="E35" s="17">
        <v>74048.978318883441</v>
      </c>
      <c r="F35" s="51">
        <v>1193</v>
      </c>
      <c r="G35" s="51">
        <v>302</v>
      </c>
      <c r="H35" s="51">
        <v>306</v>
      </c>
      <c r="I35" s="51">
        <v>283</v>
      </c>
      <c r="J35" s="51">
        <v>302</v>
      </c>
      <c r="K35" s="17">
        <v>74048.978318883441</v>
      </c>
      <c r="L35" s="17">
        <v>18690.08528704512</v>
      </c>
      <c r="M35" s="17">
        <v>18805.28183150672</v>
      </c>
      <c r="N35" s="17">
        <v>17917.532252934321</v>
      </c>
      <c r="O35" s="17">
        <v>18636.07894739728</v>
      </c>
    </row>
    <row r="36" spans="1:18" hidden="1" x14ac:dyDescent="0.25">
      <c r="D36" s="17">
        <v>3438</v>
      </c>
      <c r="E36" s="17">
        <v>196037.18326964538</v>
      </c>
      <c r="F36" s="17">
        <v>3438</v>
      </c>
      <c r="G36" s="17">
        <v>767</v>
      </c>
      <c r="H36" s="17">
        <v>868</v>
      </c>
      <c r="I36" s="17">
        <v>943</v>
      </c>
      <c r="J36" s="17">
        <v>860</v>
      </c>
      <c r="K36" s="17">
        <v>196037.18326964535</v>
      </c>
      <c r="L36" s="17">
        <v>44435.208290460549</v>
      </c>
      <c r="M36" s="17">
        <v>50269.090267204243</v>
      </c>
      <c r="N36" s="17">
        <v>52424.865431322323</v>
      </c>
      <c r="O36" s="17">
        <v>48908.019280658264</v>
      </c>
    </row>
    <row r="37" spans="1:18" hidden="1" x14ac:dyDescent="0.25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8" hidden="1" x14ac:dyDescent="0.25">
      <c r="D38" s="17">
        <f>D33-D39</f>
        <v>-5096</v>
      </c>
      <c r="E38" s="17">
        <f t="shared" ref="E38:O38" si="2">E33-E39</f>
        <v>-318571.59669774614</v>
      </c>
      <c r="F38" s="17">
        <f t="shared" si="2"/>
        <v>-5096</v>
      </c>
      <c r="G38" s="17">
        <f t="shared" si="2"/>
        <v>-1024</v>
      </c>
      <c r="H38" s="17">
        <f t="shared" si="2"/>
        <v>-1243</v>
      </c>
      <c r="I38" s="17">
        <f t="shared" si="2"/>
        <v>-1466</v>
      </c>
      <c r="J38" s="17">
        <f t="shared" si="2"/>
        <v>-1363</v>
      </c>
      <c r="K38" s="17">
        <f t="shared" si="2"/>
        <v>-318571.59669774608</v>
      </c>
      <c r="L38" s="17">
        <f t="shared" si="2"/>
        <v>-67469.425154263445</v>
      </c>
      <c r="M38" s="17">
        <f t="shared" si="2"/>
        <v>-80679.514002987635</v>
      </c>
      <c r="N38" s="17">
        <f t="shared" si="2"/>
        <v>-86961.934936297752</v>
      </c>
      <c r="O38" s="17">
        <f t="shared" si="2"/>
        <v>-83460.722604197319</v>
      </c>
    </row>
    <row r="39" spans="1:18" hidden="1" x14ac:dyDescent="0.25">
      <c r="B39" s="24" t="s">
        <v>24</v>
      </c>
      <c r="C39" s="24"/>
      <c r="D39" s="20">
        <f>SUBTOTAL(9,D40:D42)</f>
        <v>5396</v>
      </c>
      <c r="E39" s="20">
        <f t="shared" ref="E39:O39" si="3">SUBTOTAL(9,E40:E42)</f>
        <v>327977.84169774613</v>
      </c>
      <c r="F39" s="20">
        <f t="shared" si="3"/>
        <v>5396</v>
      </c>
      <c r="G39" s="20">
        <f t="shared" si="3"/>
        <v>1102</v>
      </c>
      <c r="H39" s="20">
        <f t="shared" si="3"/>
        <v>1326</v>
      </c>
      <c r="I39" s="20">
        <f t="shared" si="3"/>
        <v>1524</v>
      </c>
      <c r="J39" s="20">
        <f t="shared" si="3"/>
        <v>1444</v>
      </c>
      <c r="K39" s="20">
        <f>SUBTOTAL(9,K40:K42)</f>
        <v>327977.84169774607</v>
      </c>
      <c r="L39" s="20">
        <f t="shared" si="3"/>
        <v>69934.390154263441</v>
      </c>
      <c r="M39" s="20">
        <f t="shared" si="3"/>
        <v>83340.829002987637</v>
      </c>
      <c r="N39" s="20">
        <f t="shared" si="3"/>
        <v>88659.124936297754</v>
      </c>
      <c r="O39" s="20">
        <f t="shared" si="3"/>
        <v>86043.497604197313</v>
      </c>
    </row>
    <row r="40" spans="1:18" ht="30" hidden="1" x14ac:dyDescent="0.25">
      <c r="B40" s="21" t="s">
        <v>25</v>
      </c>
      <c r="C40" s="21" t="s">
        <v>17</v>
      </c>
      <c r="D40" s="22">
        <f t="shared" ref="D40:O40" si="4">D26+D19+D9</f>
        <v>1281</v>
      </c>
      <c r="E40" s="22">
        <f t="shared" si="4"/>
        <v>68882.456688004095</v>
      </c>
      <c r="F40" s="22">
        <f t="shared" si="4"/>
        <v>1281</v>
      </c>
      <c r="G40" s="22">
        <f t="shared" si="4"/>
        <v>256</v>
      </c>
      <c r="H40" s="22">
        <f t="shared" si="4"/>
        <v>305</v>
      </c>
      <c r="I40" s="22">
        <f t="shared" si="4"/>
        <v>353</v>
      </c>
      <c r="J40" s="22">
        <f t="shared" si="4"/>
        <v>367</v>
      </c>
      <c r="K40" s="22">
        <f t="shared" si="4"/>
        <v>68882.456688004095</v>
      </c>
      <c r="L40" s="22">
        <f t="shared" si="4"/>
        <v>14301.095839744003</v>
      </c>
      <c r="M40" s="22">
        <f t="shared" si="4"/>
        <v>17002.341492534659</v>
      </c>
      <c r="N40" s="22">
        <f t="shared" si="4"/>
        <v>17945.425904897278</v>
      </c>
      <c r="O40" s="22">
        <f t="shared" si="4"/>
        <v>19633.593450828164</v>
      </c>
    </row>
    <row r="41" spans="1:18" ht="30" hidden="1" x14ac:dyDescent="0.25">
      <c r="B41" s="21" t="s">
        <v>26</v>
      </c>
      <c r="C41" s="21" t="s">
        <v>17</v>
      </c>
      <c r="D41" s="22">
        <f t="shared" ref="D41:O41" si="5">D14+D28+D21</f>
        <v>1408</v>
      </c>
      <c r="E41" s="22">
        <f t="shared" si="5"/>
        <v>68507.803662757826</v>
      </c>
      <c r="F41" s="22">
        <f t="shared" si="5"/>
        <v>1408</v>
      </c>
      <c r="G41" s="22">
        <f t="shared" si="5"/>
        <v>327</v>
      </c>
      <c r="H41" s="22">
        <f t="shared" si="5"/>
        <v>372</v>
      </c>
      <c r="I41" s="22">
        <f t="shared" si="5"/>
        <v>425</v>
      </c>
      <c r="J41" s="22">
        <f t="shared" si="5"/>
        <v>284</v>
      </c>
      <c r="K41" s="22">
        <f t="shared" si="5"/>
        <v>68507.803662757811</v>
      </c>
      <c r="L41" s="22">
        <f t="shared" si="5"/>
        <v>15621.824563671422</v>
      </c>
      <c r="M41" s="22">
        <f t="shared" si="5"/>
        <v>18432.285143162862</v>
      </c>
      <c r="N41" s="22">
        <f t="shared" si="5"/>
        <v>20639.371873490716</v>
      </c>
      <c r="O41" s="22">
        <f t="shared" si="5"/>
        <v>13814.322082432818</v>
      </c>
    </row>
    <row r="42" spans="1:18" ht="30" hidden="1" x14ac:dyDescent="0.25">
      <c r="B42" s="21" t="s">
        <v>27</v>
      </c>
      <c r="C42" s="21" t="s">
        <v>17</v>
      </c>
      <c r="D42" s="23">
        <f t="shared" ref="D42:O42" si="6">D11+D16+D23+D30</f>
        <v>2707</v>
      </c>
      <c r="E42" s="23">
        <f t="shared" si="6"/>
        <v>190587.5813469842</v>
      </c>
      <c r="F42" s="23">
        <f t="shared" si="6"/>
        <v>2707</v>
      </c>
      <c r="G42" s="23">
        <f t="shared" si="6"/>
        <v>519</v>
      </c>
      <c r="H42" s="23">
        <f t="shared" si="6"/>
        <v>649</v>
      </c>
      <c r="I42" s="23">
        <f t="shared" si="6"/>
        <v>746</v>
      </c>
      <c r="J42" s="23">
        <f t="shared" si="6"/>
        <v>793</v>
      </c>
      <c r="K42" s="23">
        <f t="shared" si="6"/>
        <v>190587.5813469842</v>
      </c>
      <c r="L42" s="23">
        <f t="shared" si="6"/>
        <v>40011.469750848009</v>
      </c>
      <c r="M42" s="23">
        <f t="shared" si="6"/>
        <v>47906.202367290112</v>
      </c>
      <c r="N42" s="23">
        <f t="shared" si="6"/>
        <v>50074.327157909764</v>
      </c>
      <c r="O42" s="23">
        <f t="shared" si="6"/>
        <v>52595.582070936332</v>
      </c>
    </row>
  </sheetData>
  <mergeCells count="29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13"/>
    <mergeCell ref="B9:C9"/>
    <mergeCell ref="B11:C11"/>
    <mergeCell ref="B13:C13"/>
    <mergeCell ref="A14:A18"/>
    <mergeCell ref="B14:C14"/>
    <mergeCell ref="B16:C16"/>
    <mergeCell ref="B18:C18"/>
    <mergeCell ref="A33:C33"/>
    <mergeCell ref="B39:C39"/>
    <mergeCell ref="A19:A25"/>
    <mergeCell ref="B19:C19"/>
    <mergeCell ref="B21:C21"/>
    <mergeCell ref="B23:C23"/>
    <mergeCell ref="B25:C25"/>
    <mergeCell ref="A26:A32"/>
    <mergeCell ref="B26:C26"/>
    <mergeCell ref="B28:C28"/>
    <mergeCell ref="B30:C30"/>
    <mergeCell ref="B32:C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Реаб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2023-10-02T08:03:21Z</dcterms:created>
  <dcterms:modified xsi:type="dcterms:W3CDTF">2023-10-04T04:05:59Z</dcterms:modified>
</cp:coreProperties>
</file>