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C81D320C-0E48-48DB-83C6-33FA263262D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3 год МО ПНФ АПП" sheetId="4" r:id="rId1"/>
    <sheet name="2023 год МО ПНФ по всем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9" i="3" l="1"/>
  <c r="B43" i="4" l="1"/>
  <c r="B45" i="4" s="1"/>
  <c r="B40" i="4"/>
  <c r="B39" i="4"/>
  <c r="I29" i="4"/>
  <c r="I22" i="4"/>
  <c r="I7" i="4"/>
  <c r="G29" i="4"/>
  <c r="G22" i="4"/>
  <c r="G7" i="4"/>
  <c r="B44" i="4" l="1"/>
  <c r="I35" i="4"/>
  <c r="I37" i="4" s="1"/>
  <c r="G35" i="4"/>
  <c r="G37" i="4" s="1"/>
  <c r="C7" i="4" l="1"/>
  <c r="C22" i="4"/>
  <c r="K22" i="3" l="1"/>
  <c r="K7" i="3"/>
  <c r="K29" i="3"/>
  <c r="K35" i="3" l="1"/>
  <c r="K37" i="3" s="1"/>
  <c r="B42" i="3"/>
  <c r="B44" i="3" l="1"/>
  <c r="B45" i="3"/>
  <c r="B43" i="3"/>
  <c r="B46" i="4" l="1"/>
  <c r="B47" i="4"/>
  <c r="B50" i="3"/>
  <c r="K46" i="3"/>
  <c r="K48" i="3" s="1"/>
  <c r="D46" i="3"/>
  <c r="D48" i="3" s="1"/>
  <c r="F46" i="3"/>
  <c r="F48" i="3" s="1"/>
  <c r="H46" i="3"/>
  <c r="H48" i="3" s="1"/>
  <c r="I46" i="3"/>
  <c r="J46" i="3"/>
  <c r="J48" i="3" s="1"/>
  <c r="E46" i="3"/>
  <c r="E48" i="3" s="1"/>
  <c r="G46" i="3"/>
  <c r="C46" i="3"/>
  <c r="C48" i="3" s="1"/>
  <c r="H49" i="4" l="1"/>
  <c r="G49" i="4"/>
  <c r="I49" i="4"/>
  <c r="I48" i="4"/>
  <c r="I50" i="4" s="1"/>
  <c r="G48" i="4"/>
  <c r="G50" i="4" s="1"/>
  <c r="K49" i="4"/>
  <c r="E49" i="4"/>
  <c r="F49" i="4"/>
  <c r="D49" i="4"/>
  <c r="J49" i="4"/>
  <c r="C49" i="4"/>
  <c r="L49" i="4"/>
  <c r="M49" i="4"/>
  <c r="I48" i="3"/>
  <c r="G48" i="3"/>
  <c r="I22" i="3"/>
  <c r="C48" i="4" l="1"/>
  <c r="C50" i="4" s="1"/>
  <c r="M48" i="4" l="1"/>
  <c r="M50" i="4" s="1"/>
  <c r="L48" i="4"/>
  <c r="L50" i="4" s="1"/>
  <c r="K48" i="4"/>
  <c r="K50" i="4" s="1"/>
  <c r="J48" i="4"/>
  <c r="J50" i="4" s="1"/>
  <c r="H48" i="4"/>
  <c r="H50" i="4" s="1"/>
  <c r="F48" i="4"/>
  <c r="F50" i="4" s="1"/>
  <c r="D48" i="4"/>
  <c r="D50" i="4" s="1"/>
  <c r="E48" i="4"/>
  <c r="E50" i="4" s="1"/>
  <c r="M29" i="4" l="1"/>
  <c r="L29" i="4"/>
  <c r="K29" i="4"/>
  <c r="J29" i="4"/>
  <c r="H29" i="4"/>
  <c r="F29" i="4"/>
  <c r="E29" i="4"/>
  <c r="D29" i="4"/>
  <c r="C29" i="4"/>
  <c r="M22" i="4"/>
  <c r="L22" i="4"/>
  <c r="K22" i="4"/>
  <c r="J22" i="4"/>
  <c r="H22" i="4"/>
  <c r="F22" i="4"/>
  <c r="E22" i="4"/>
  <c r="D22" i="4"/>
  <c r="M7" i="4"/>
  <c r="L7" i="4"/>
  <c r="K7" i="4"/>
  <c r="J7" i="4"/>
  <c r="H7" i="4"/>
  <c r="F7" i="4"/>
  <c r="E7" i="4"/>
  <c r="D7" i="4"/>
  <c r="J29" i="3"/>
  <c r="I29" i="3"/>
  <c r="H29" i="3"/>
  <c r="G29" i="3"/>
  <c r="F29" i="3"/>
  <c r="E29" i="3"/>
  <c r="D29" i="3"/>
  <c r="C29" i="3"/>
  <c r="J22" i="3"/>
  <c r="H22" i="3"/>
  <c r="G22" i="3"/>
  <c r="F22" i="3"/>
  <c r="E22" i="3"/>
  <c r="D22" i="3"/>
  <c r="C22" i="3"/>
  <c r="J7" i="3"/>
  <c r="I7" i="3"/>
  <c r="H7" i="3"/>
  <c r="G7" i="3"/>
  <c r="F7" i="3"/>
  <c r="E7" i="3"/>
  <c r="D7" i="3"/>
  <c r="C7" i="3"/>
  <c r="J35" i="3" l="1"/>
  <c r="J37" i="3" s="1"/>
  <c r="I35" i="3"/>
  <c r="I37" i="3" s="1"/>
  <c r="H35" i="3"/>
  <c r="H37" i="3" s="1"/>
  <c r="G35" i="3"/>
  <c r="G37" i="3" s="1"/>
  <c r="F35" i="3"/>
  <c r="F37" i="3" s="1"/>
  <c r="D35" i="3"/>
  <c r="D37" i="3" s="1"/>
  <c r="E35" i="3"/>
  <c r="E37" i="3" s="1"/>
  <c r="C35" i="3"/>
  <c r="C37" i="3" s="1"/>
  <c r="F35" i="4"/>
  <c r="F37" i="4" s="1"/>
  <c r="M35" i="4"/>
  <c r="M37" i="4" s="1"/>
  <c r="H35" i="4"/>
  <c r="H37" i="4" s="1"/>
  <c r="J35" i="4"/>
  <c r="J37" i="4" s="1"/>
  <c r="D35" i="4"/>
  <c r="D37" i="4" s="1"/>
  <c r="K35" i="4"/>
  <c r="K37" i="4" s="1"/>
  <c r="C35" i="4"/>
  <c r="C37" i="4" s="1"/>
  <c r="L35" i="4"/>
  <c r="L37" i="4" s="1"/>
  <c r="E35" i="4"/>
  <c r="E37" i="4" s="1"/>
</calcChain>
</file>

<file path=xl/sharedStrings.xml><?xml version="1.0" encoding="utf-8"?>
<sst xmlns="http://schemas.openxmlformats.org/spreadsheetml/2006/main" count="113" uniqueCount="71">
  <si>
    <t>№</t>
  </si>
  <si>
    <t>Наименование показателя</t>
  </si>
  <si>
    <t>Блок 1. Взрослое население (в возрасте 18 лет и старше)</t>
  </si>
  <si>
    <t>Блок 2. Детское население (от 0 до 17 лет включительно)</t>
  </si>
  <si>
    <t xml:space="preserve">Блок 3. Оказание акушерско-гинекологической помощи </t>
  </si>
  <si>
    <t>ГБУЗ РТ "Республиканская больница №1"</t>
  </si>
  <si>
    <t>ГБУЗ РТ "Республиканская детская больница"</t>
  </si>
  <si>
    <t>ГБУЗ РТ "Бай-Тайгинская ЦКБ"</t>
  </si>
  <si>
    <t>ГБУЗ РТ "Дзун-Хемчикский ММЦ"</t>
  </si>
  <si>
    <t>ГБУЗ РТ "Каа-Хемская ЦКБ"</t>
  </si>
  <si>
    <t>ГБУЗ РТ "Кызылская ЦКБ"</t>
  </si>
  <si>
    <t>ГБУЗ РТ "Монгун-Тайгинская ЦКБ"</t>
  </si>
  <si>
    <t>ГБУЗ РТ "Овюрская ЦКБ"</t>
  </si>
  <si>
    <t>ГБУЗ РТ "Пий-Хемская ЦКБ"</t>
  </si>
  <si>
    <t>ГБУЗ РТ "Тандынская ЦКБ"</t>
  </si>
  <si>
    <t>ГБУЗ РТ "Тес-Хемская ЦКБ"</t>
  </si>
  <si>
    <t>ГБУЗ РТ "Тере-Хольская ЦКБ"</t>
  </si>
  <si>
    <t>ГБУЗ РТ "Тоджинская ЦКБ"</t>
  </si>
  <si>
    <t>ГБУЗ РТ "Улуг-Хемский ММЦ"</t>
  </si>
  <si>
    <t>ГБУЗ РТ "Чаа-Хольская ЦКБ"</t>
  </si>
  <si>
    <t>ГБУЗ РТ "Чеди-Хольская ЦКБ"</t>
  </si>
  <si>
    <t>ГБУЗ РТ "Эрзинская ЦКБ"</t>
  </si>
  <si>
    <t>ГБУЗ РТ "Барун-Хемчикский ММЦ"</t>
  </si>
  <si>
    <t>Итого</t>
  </si>
  <si>
    <t>70% (руб.)</t>
  </si>
  <si>
    <t>30% (руб.)</t>
  </si>
  <si>
    <t>сумма распределенных средств 1 часть (ко всем МО 2 и 3 групп)</t>
  </si>
  <si>
    <t>сумма распределенных средств 2 часть (ко всем МО 3 группы)</t>
  </si>
  <si>
    <t>% выполнения показателей (ИТОГО/максимальное количество баллов*100)</t>
  </si>
  <si>
    <t>ГБУЗ РТ "Сут-Хольская ЦКБ"</t>
  </si>
  <si>
    <t>ГБУЗ РТ "Республиканский консультативно-диагностический центр"</t>
  </si>
  <si>
    <t>№ группы (1 группа до 40%, 2 группа от 40 до 60%, 3 группа свыше 60%)</t>
  </si>
  <si>
    <t>2 п/г оплачено (руб.)</t>
  </si>
  <si>
    <t>Годовой объем (руб.)</t>
  </si>
  <si>
    <t>Остаток на 4 кв. (руб.)</t>
  </si>
  <si>
    <t>Числ-ть II и III групп</t>
  </si>
  <si>
    <t>Числ-ть III группы</t>
  </si>
  <si>
    <t>Годовая сумма (руб.)</t>
  </si>
  <si>
    <t>Остаток на 4 кв (руб.)</t>
  </si>
  <si>
    <t>Доля врачебных посещений с профилактической целью за период, от общего числа посещений за период (включая посещения на дому)</t>
  </si>
  <si>
    <t>Доля взрослых пациентов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</t>
  </si>
  <si>
    <t>Доля взрослых пациентов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</t>
  </si>
  <si>
    <t>Доля взрослых пациентов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</t>
  </si>
  <si>
    <t>Доля взрослых пациентов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</t>
  </si>
  <si>
    <t>Выполнение плана вакцинации взрослых граждан по эпидемиологическим показаниям за период (коронавирусная инфекция COVID-19)</t>
  </si>
  <si>
    <t>Доля взрослых пациентов с болезнями системы кровообращения*,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кровообращения*, имеющих высокий риск преждевременной смерти, за период</t>
  </si>
  <si>
    <t>Число взрослых с болезнями  системы кровообращения*, имеющих высокий риск преждевременной смерти, которым за период оказана медицинская  помощь в экстренной и неотложной форме, от общего числа  взрослых пациентов с болезнями системы кровообращения*, имеющих высокий риск преждевременной смерти, за период.</t>
  </si>
  <si>
    <t>Доля взрослых пациентов с болезнями системы кровообращения, в отношении которых установлено диспансерное наблюдение за период, от общего числа взрослых пациентов с впервые в жизни установленным диагнозом болезни системы кровообращения за период</t>
  </si>
  <si>
    <t>Доля взрослых пациентов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</t>
  </si>
  <si>
    <t>Доля взрослых пациентов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</t>
  </si>
  <si>
    <t>Доля взрослых пациентов,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</t>
  </si>
  <si>
    <t>Доля взрослых пациентов,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за период по причине заболеваний сердечно-сосудистой системы или их осложнений</t>
  </si>
  <si>
    <t>Доля взрослых пациентов,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взрослых пациентов, находящихся под диспансерным наблюдением по поводу сахарного диабета за период</t>
  </si>
  <si>
    <t>Охват вакцинацией детей в рамках Национального календаря прививок</t>
  </si>
  <si>
    <t>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</t>
  </si>
  <si>
    <t>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</t>
  </si>
  <si>
    <t>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</t>
  </si>
  <si>
    <t>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</t>
  </si>
  <si>
    <t>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</t>
  </si>
  <si>
    <t>Доля женщин, отказавшихся от искусственного прерывания беременности, от числа женщин, прошедших доабортное консультирование за период</t>
  </si>
  <si>
    <t>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</si>
  <si>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 за период</t>
  </si>
  <si>
    <t>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</si>
  <si>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</t>
  </si>
  <si>
    <t>ИТОГО баллов</t>
  </si>
  <si>
    <t>Максимальное количество баллов</t>
  </si>
  <si>
    <t>Оценка достижения значений показателей результативности деятельности медицинских организаций, имеющих прикрепившихся лиц, оплата медицинской помощи в которых осуществляется по подушевому нормативу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молекулярно-генетических исследований и патологоанатомических исследований биопсийного (операционного) материала с целью диагностики онкологических заболеваний и подбора противоопухолевой лекарственной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за единицу объема медицинской помощи, в сочетании с оплатой за единицу объема медицинской помощи -за медицинскую услугу, за посещение, за обращение (законченный случай) с декабря 2022 года по август 2023 года</t>
  </si>
  <si>
    <t>Оценка достижения значений показателей результативности деятельности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стационара, а также медицинскую реабилитацию, оплата медицинской помощи в которых осуществляется  по подушевому нормативу финансирования на прикрепившихся к такой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деятельности медицинской организации, включая показатели объема медицинской помощи  с декабря 2022 года по август 2023 года</t>
  </si>
  <si>
    <t>к Протоколу заседания Комиссии №9</t>
  </si>
  <si>
    <t>Приложение №6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</si>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</sst>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horizontal="center" vertical="center"/>
    </xf>
    <xf numFmtId="2" fontId="1" fillId="0" borderId="0" xfId="0" applyNumberFormat="1" applyFont="1"/>
    <xf numFmtId="0" fontId="1" fillId="0" borderId="0" xfId="0" applyFont="1" applyAlignment="1">
      <alignment horizontal="left"/>
    </xf>
    <xf numFmtId="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left"/>
    </xf>
    <xf numFmtId="4" fontId="2" fillId="0" borderId="0" xfId="0" applyNumberFormat="1" applyFont="1"/>
    <xf numFmtId="4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/>
    <xf numFmtId="4" fontId="1" fillId="0" borderId="1" xfId="0" applyNumberFormat="1" applyFont="1" applyBorder="1"/>
    <xf numFmtId="4" fontId="2" fillId="0" borderId="1" xfId="0" applyNumberFormat="1" applyFont="1" applyBorder="1" applyAlignment="1">
      <alignment horizontal="left"/>
    </xf>
    <xf numFmtId="4" fontId="2" fillId="0" borderId="1" xfId="0" applyNumberFormat="1" applyFont="1" applyBorder="1"/>
    <xf numFmtId="0" fontId="3" fillId="0" borderId="0" xfId="0" applyFont="1" applyAlignment="1">
      <alignment wrapText="1"/>
    </xf>
    <xf numFmtId="165" fontId="2" fillId="0" borderId="1" xfId="0" applyNumberFormat="1" applyFont="1" applyBorder="1"/>
    <xf numFmtId="164" fontId="2" fillId="0" borderId="1" xfId="0" applyNumberFormat="1" applyFont="1" applyBorder="1"/>
    <xf numFmtId="0" fontId="0" fillId="0" borderId="1" xfId="0" applyBorder="1"/>
    <xf numFmtId="2" fontId="1" fillId="0" borderId="1" xfId="0" applyNumberFormat="1" applyFont="1" applyBorder="1" applyAlignment="1">
      <alignment horizontal="right"/>
    </xf>
    <xf numFmtId="2" fontId="4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/>
    </xf>
    <xf numFmtId="2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/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164" fontId="2" fillId="0" borderId="0" xfId="0" applyNumberFormat="1" applyFont="1"/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0</xdr:rowOff>
    </xdr:from>
    <xdr:to>
      <xdr:col>0</xdr:col>
      <xdr:colOff>676275</xdr:colOff>
      <xdr:row>46</xdr:row>
      <xdr:rowOff>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1B3ACBCA-EDC0-4C37-BC97-1D94BCB880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164675"/>
          <a:ext cx="6762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1</xdr:col>
      <xdr:colOff>48065</xdr:colOff>
      <xdr:row>51</xdr:row>
      <xdr:rowOff>27067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2C4779CC-E868-4AC7-B724-D13651321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2002750"/>
          <a:ext cx="676715" cy="1889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0</xdr:rowOff>
    </xdr:from>
    <xdr:to>
      <xdr:col>0</xdr:col>
      <xdr:colOff>676275</xdr:colOff>
      <xdr:row>45</xdr:row>
      <xdr:rowOff>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309046D-76DA-48DD-BC27-A1F636E895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803225"/>
          <a:ext cx="6762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837CC-E97B-4F8A-B34D-C3162DBF24E3}">
  <dimension ref="A1:N56"/>
  <sheetViews>
    <sheetView tabSelected="1" zoomScaleNormal="100" workbookViewId="0">
      <pane ySplit="6" topLeftCell="A7" activePane="bottomLeft" state="frozen"/>
      <selection pane="bottomLeft" activeCell="J1" sqref="J1"/>
    </sheetView>
  </sheetViews>
  <sheetFormatPr defaultRowHeight="12.75" x14ac:dyDescent="0.2"/>
  <cols>
    <col min="1" max="1" width="9.42578125" style="4" customWidth="1"/>
    <col min="2" max="2" width="52" style="4" customWidth="1"/>
    <col min="3" max="3" width="9.85546875" style="4" customWidth="1"/>
    <col min="4" max="4" width="9.5703125" style="4" customWidth="1"/>
    <col min="5" max="5" width="9.85546875" style="4" customWidth="1"/>
    <col min="6" max="6" width="8.85546875" style="4" customWidth="1"/>
    <col min="7" max="7" width="8.28515625" style="4" customWidth="1"/>
    <col min="8" max="8" width="8.5703125" style="4" customWidth="1"/>
    <col min="9" max="9" width="8" style="4" customWidth="1"/>
    <col min="10" max="10" width="9.28515625" style="4" customWidth="1"/>
    <col min="11" max="12" width="9.140625" style="4"/>
    <col min="13" max="13" width="8.42578125" style="4" customWidth="1"/>
    <col min="14" max="14" width="11.42578125" style="4" customWidth="1"/>
    <col min="15" max="16384" width="9.140625" style="4"/>
  </cols>
  <sheetData>
    <row r="1" spans="1:14" x14ac:dyDescent="0.2">
      <c r="J1" s="4" t="s">
        <v>69</v>
      </c>
    </row>
    <row r="2" spans="1:14" x14ac:dyDescent="0.2">
      <c r="J2" s="4" t="s">
        <v>68</v>
      </c>
    </row>
    <row r="4" spans="1:14" ht="145.5" customHeight="1" x14ac:dyDescent="0.2">
      <c r="B4" s="38" t="s">
        <v>66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23"/>
      <c r="N4" s="23"/>
    </row>
    <row r="6" spans="1:14" ht="102" customHeight="1" x14ac:dyDescent="0.2">
      <c r="A6" s="3" t="s">
        <v>0</v>
      </c>
      <c r="B6" s="3" t="s">
        <v>1</v>
      </c>
      <c r="C6" s="5" t="s">
        <v>5</v>
      </c>
      <c r="D6" s="5" t="s">
        <v>6</v>
      </c>
      <c r="E6" s="5" t="s">
        <v>30</v>
      </c>
      <c r="F6" s="5" t="s">
        <v>8</v>
      </c>
      <c r="G6" s="5" t="s">
        <v>9</v>
      </c>
      <c r="H6" s="5" t="s">
        <v>10</v>
      </c>
      <c r="I6" s="5" t="s">
        <v>29</v>
      </c>
      <c r="J6" s="5" t="s">
        <v>14</v>
      </c>
      <c r="K6" s="5" t="s">
        <v>15</v>
      </c>
      <c r="L6" s="5" t="s">
        <v>18</v>
      </c>
      <c r="M6" s="5" t="s">
        <v>22</v>
      </c>
    </row>
    <row r="7" spans="1:14" x14ac:dyDescent="0.2">
      <c r="A7" s="41" t="s">
        <v>2</v>
      </c>
      <c r="B7" s="42"/>
      <c r="C7" s="8">
        <f t="shared" ref="C7:M7" si="0">SUM(C8:C21)</f>
        <v>11.389999999999999</v>
      </c>
      <c r="D7" s="8">
        <f t="shared" si="0"/>
        <v>0</v>
      </c>
      <c r="E7" s="8">
        <f t="shared" si="0"/>
        <v>8.93</v>
      </c>
      <c r="F7" s="8">
        <f t="shared" si="0"/>
        <v>6.2</v>
      </c>
      <c r="G7" s="8">
        <f t="shared" si="0"/>
        <v>4.2300000000000004</v>
      </c>
      <c r="H7" s="8">
        <f t="shared" si="0"/>
        <v>8.01</v>
      </c>
      <c r="I7" s="8">
        <f t="shared" si="0"/>
        <v>7.3599999999999994</v>
      </c>
      <c r="J7" s="8">
        <f t="shared" si="0"/>
        <v>5.8000000000000007</v>
      </c>
      <c r="K7" s="8">
        <f t="shared" si="0"/>
        <v>4.17</v>
      </c>
      <c r="L7" s="8">
        <f t="shared" si="0"/>
        <v>6.36</v>
      </c>
      <c r="M7" s="8">
        <f t="shared" si="0"/>
        <v>8.98</v>
      </c>
    </row>
    <row r="8" spans="1:14" ht="39.75" customHeight="1" x14ac:dyDescent="0.2">
      <c r="A8" s="2">
        <v>1</v>
      </c>
      <c r="B8" s="1" t="s">
        <v>39</v>
      </c>
      <c r="C8" s="6">
        <v>1</v>
      </c>
      <c r="D8" s="6"/>
      <c r="E8" s="6">
        <v>1</v>
      </c>
      <c r="F8" s="6">
        <v>1</v>
      </c>
      <c r="G8" s="30">
        <v>1</v>
      </c>
      <c r="H8" s="6">
        <v>1</v>
      </c>
      <c r="I8" s="30">
        <v>1</v>
      </c>
      <c r="J8" s="6">
        <v>1</v>
      </c>
      <c r="K8" s="6">
        <v>1</v>
      </c>
      <c r="L8" s="6">
        <v>1</v>
      </c>
      <c r="M8" s="6">
        <v>1</v>
      </c>
    </row>
    <row r="9" spans="1:14" ht="62.25" customHeight="1" x14ac:dyDescent="0.2">
      <c r="A9" s="2">
        <v>2</v>
      </c>
      <c r="B9" s="1" t="s">
        <v>40</v>
      </c>
      <c r="C9" s="6">
        <v>2</v>
      </c>
      <c r="D9" s="6"/>
      <c r="E9" s="6">
        <v>1</v>
      </c>
      <c r="F9" s="6">
        <v>2</v>
      </c>
      <c r="G9" s="30">
        <v>0</v>
      </c>
      <c r="H9" s="6">
        <v>0</v>
      </c>
      <c r="I9" s="30">
        <v>2</v>
      </c>
      <c r="J9" s="6">
        <v>2</v>
      </c>
      <c r="K9" s="6">
        <v>0</v>
      </c>
      <c r="L9" s="6">
        <v>2</v>
      </c>
      <c r="M9" s="6">
        <v>0</v>
      </c>
    </row>
    <row r="10" spans="1:14" ht="79.5" customHeight="1" x14ac:dyDescent="0.2">
      <c r="A10" s="2">
        <v>3</v>
      </c>
      <c r="B10" s="1" t="s">
        <v>41</v>
      </c>
      <c r="C10" s="6">
        <v>0.5</v>
      </c>
      <c r="D10" s="6"/>
      <c r="E10" s="6">
        <v>0.5</v>
      </c>
      <c r="F10" s="6">
        <v>0.5</v>
      </c>
      <c r="G10" s="30">
        <v>0</v>
      </c>
      <c r="H10" s="6">
        <v>0.5</v>
      </c>
      <c r="I10" s="30">
        <v>0</v>
      </c>
      <c r="J10" s="6">
        <v>0</v>
      </c>
      <c r="K10" s="6">
        <v>0</v>
      </c>
      <c r="L10" s="6">
        <v>0</v>
      </c>
      <c r="M10" s="6">
        <v>0.5</v>
      </c>
    </row>
    <row r="11" spans="1:14" ht="75" customHeight="1" x14ac:dyDescent="0.2">
      <c r="A11" s="2">
        <v>4</v>
      </c>
      <c r="B11" s="1" t="s">
        <v>42</v>
      </c>
      <c r="C11" s="6">
        <v>0</v>
      </c>
      <c r="D11" s="6"/>
      <c r="E11" s="6">
        <v>0</v>
      </c>
      <c r="F11" s="6">
        <v>0.5</v>
      </c>
      <c r="G11" s="30">
        <v>0</v>
      </c>
      <c r="H11" s="6">
        <v>0</v>
      </c>
      <c r="I11" s="30">
        <v>0.5</v>
      </c>
      <c r="J11" s="6">
        <v>0</v>
      </c>
      <c r="K11" s="6">
        <v>0</v>
      </c>
      <c r="L11" s="6">
        <v>0</v>
      </c>
      <c r="M11" s="6">
        <v>1</v>
      </c>
    </row>
    <row r="12" spans="1:14" ht="63" customHeight="1" x14ac:dyDescent="0.2">
      <c r="A12" s="2">
        <v>5</v>
      </c>
      <c r="B12" s="1" t="s">
        <v>43</v>
      </c>
      <c r="C12" s="6">
        <v>0.5</v>
      </c>
      <c r="D12" s="6"/>
      <c r="E12" s="6">
        <v>0</v>
      </c>
      <c r="F12" s="6">
        <v>0</v>
      </c>
      <c r="G12" s="30">
        <v>0</v>
      </c>
      <c r="H12" s="6">
        <v>0</v>
      </c>
      <c r="I12" s="30">
        <v>0</v>
      </c>
      <c r="J12" s="6">
        <v>0.5</v>
      </c>
      <c r="K12" s="6">
        <v>0</v>
      </c>
      <c r="L12" s="6">
        <v>0.5</v>
      </c>
      <c r="M12" s="6">
        <v>0</v>
      </c>
    </row>
    <row r="13" spans="1:14" ht="37.5" customHeight="1" x14ac:dyDescent="0.2">
      <c r="A13" s="2">
        <v>6</v>
      </c>
      <c r="B13" s="1" t="s">
        <v>44</v>
      </c>
      <c r="C13" s="30">
        <v>1</v>
      </c>
      <c r="D13" s="6"/>
      <c r="E13" s="6">
        <v>0.6</v>
      </c>
      <c r="F13" s="6">
        <v>0.66</v>
      </c>
      <c r="G13" s="30">
        <v>0.08</v>
      </c>
      <c r="H13" s="6">
        <v>0.5</v>
      </c>
      <c r="I13" s="30">
        <v>0.3</v>
      </c>
      <c r="J13" s="6">
        <v>0.28000000000000003</v>
      </c>
      <c r="K13" s="6">
        <v>0.04</v>
      </c>
      <c r="L13" s="6">
        <v>0.22</v>
      </c>
      <c r="M13" s="6">
        <v>1.2</v>
      </c>
    </row>
    <row r="14" spans="1:14" ht="75" customHeight="1" x14ac:dyDescent="0.2">
      <c r="A14" s="2">
        <v>7</v>
      </c>
      <c r="B14" s="1" t="s">
        <v>45</v>
      </c>
      <c r="C14" s="6">
        <v>2</v>
      </c>
      <c r="D14" s="6"/>
      <c r="E14" s="6">
        <v>2</v>
      </c>
      <c r="F14" s="6">
        <v>0</v>
      </c>
      <c r="G14" s="30">
        <v>0</v>
      </c>
      <c r="H14" s="6">
        <v>2</v>
      </c>
      <c r="I14" s="30">
        <v>0</v>
      </c>
      <c r="J14" s="6">
        <v>0</v>
      </c>
      <c r="K14" s="6">
        <v>0</v>
      </c>
      <c r="L14" s="6">
        <v>0</v>
      </c>
      <c r="M14" s="6">
        <v>1</v>
      </c>
    </row>
    <row r="15" spans="1:14" ht="83.25" customHeight="1" x14ac:dyDescent="0.2">
      <c r="A15" s="2">
        <v>8</v>
      </c>
      <c r="B15" s="1" t="s">
        <v>46</v>
      </c>
      <c r="C15" s="6">
        <v>1</v>
      </c>
      <c r="D15" s="6"/>
      <c r="E15" s="6">
        <v>1</v>
      </c>
      <c r="F15" s="6">
        <v>0</v>
      </c>
      <c r="G15" s="30">
        <v>1</v>
      </c>
      <c r="H15" s="6">
        <v>1</v>
      </c>
      <c r="I15" s="30">
        <v>0</v>
      </c>
      <c r="J15" s="6">
        <v>0</v>
      </c>
      <c r="K15" s="6">
        <v>0</v>
      </c>
      <c r="L15" s="6">
        <v>0</v>
      </c>
      <c r="M15" s="6">
        <v>0</v>
      </c>
    </row>
    <row r="16" spans="1:14" ht="60.75" customHeight="1" x14ac:dyDescent="0.2">
      <c r="A16" s="2">
        <v>9</v>
      </c>
      <c r="B16" s="1" t="s">
        <v>47</v>
      </c>
      <c r="C16" s="6">
        <v>0.27</v>
      </c>
      <c r="D16" s="6"/>
      <c r="E16" s="6">
        <v>0.63</v>
      </c>
      <c r="F16" s="6">
        <v>0.17</v>
      </c>
      <c r="G16" s="30">
        <v>0.15</v>
      </c>
      <c r="H16" s="6">
        <v>0.56999999999999995</v>
      </c>
      <c r="I16" s="30">
        <v>0.31</v>
      </c>
      <c r="J16" s="6">
        <v>0.36</v>
      </c>
      <c r="K16" s="6">
        <v>0.13</v>
      </c>
      <c r="L16" s="6">
        <v>0.1</v>
      </c>
      <c r="M16" s="6">
        <v>0.62</v>
      </c>
    </row>
    <row r="17" spans="1:13" ht="75" customHeight="1" x14ac:dyDescent="0.2">
      <c r="A17" s="2">
        <v>10</v>
      </c>
      <c r="B17" s="1" t="s">
        <v>48</v>
      </c>
      <c r="C17" s="6">
        <v>0.36</v>
      </c>
      <c r="D17" s="6"/>
      <c r="E17" s="6">
        <v>0.88</v>
      </c>
      <c r="F17" s="6">
        <v>0.28999999999999998</v>
      </c>
      <c r="G17" s="30">
        <v>0.5</v>
      </c>
      <c r="H17" s="6">
        <v>0.5</v>
      </c>
      <c r="I17" s="30">
        <v>0.25</v>
      </c>
      <c r="J17" s="6">
        <v>0</v>
      </c>
      <c r="K17" s="6">
        <v>0</v>
      </c>
      <c r="L17" s="6">
        <v>0</v>
      </c>
      <c r="M17" s="6">
        <v>0</v>
      </c>
    </row>
    <row r="18" spans="1:13" ht="63.75" customHeight="1" x14ac:dyDescent="0.2">
      <c r="A18" s="2">
        <v>11</v>
      </c>
      <c r="B18" s="1" t="s">
        <v>49</v>
      </c>
      <c r="C18" s="6">
        <v>0.76</v>
      </c>
      <c r="D18" s="6"/>
      <c r="E18" s="6">
        <v>1.32</v>
      </c>
      <c r="F18" s="6">
        <v>0.08</v>
      </c>
      <c r="G18" s="30">
        <v>0.5</v>
      </c>
      <c r="H18" s="6">
        <v>0.94</v>
      </c>
      <c r="I18" s="30">
        <v>2</v>
      </c>
      <c r="J18" s="6">
        <v>0.66</v>
      </c>
      <c r="K18" s="6">
        <v>0</v>
      </c>
      <c r="L18" s="6">
        <v>0.54</v>
      </c>
      <c r="M18" s="6">
        <v>1.66</v>
      </c>
    </row>
    <row r="19" spans="1:13" ht="75" customHeight="1" x14ac:dyDescent="0.2">
      <c r="A19" s="2">
        <v>12</v>
      </c>
      <c r="B19" s="1" t="s">
        <v>50</v>
      </c>
      <c r="C19" s="6">
        <v>1</v>
      </c>
      <c r="D19" s="6"/>
      <c r="E19" s="6">
        <v>0</v>
      </c>
      <c r="F19" s="6">
        <v>1</v>
      </c>
      <c r="G19" s="30">
        <v>1</v>
      </c>
      <c r="H19" s="6">
        <v>1</v>
      </c>
      <c r="I19" s="30">
        <v>1</v>
      </c>
      <c r="J19" s="6">
        <v>1</v>
      </c>
      <c r="K19" s="6">
        <v>1</v>
      </c>
      <c r="L19" s="6">
        <v>1</v>
      </c>
      <c r="M19" s="6">
        <v>1</v>
      </c>
    </row>
    <row r="20" spans="1:13" ht="79.5" customHeight="1" x14ac:dyDescent="0.2">
      <c r="A20" s="2">
        <v>13</v>
      </c>
      <c r="B20" s="1" t="s">
        <v>51</v>
      </c>
      <c r="C20" s="6">
        <v>0</v>
      </c>
      <c r="D20" s="6"/>
      <c r="E20" s="6">
        <v>0</v>
      </c>
      <c r="F20" s="6">
        <v>0</v>
      </c>
      <c r="G20" s="30">
        <v>0</v>
      </c>
      <c r="H20" s="6">
        <v>0</v>
      </c>
      <c r="I20" s="30">
        <v>0</v>
      </c>
      <c r="J20" s="6">
        <v>0</v>
      </c>
      <c r="K20" s="6">
        <v>2</v>
      </c>
      <c r="L20" s="6">
        <v>0</v>
      </c>
      <c r="M20" s="6">
        <v>1</v>
      </c>
    </row>
    <row r="21" spans="1:13" ht="63.75" customHeight="1" x14ac:dyDescent="0.2">
      <c r="A21" s="2">
        <v>14</v>
      </c>
      <c r="B21" s="1" t="s">
        <v>52</v>
      </c>
      <c r="C21" s="6">
        <v>1</v>
      </c>
      <c r="D21" s="6"/>
      <c r="E21" s="6">
        <v>0</v>
      </c>
      <c r="F21" s="6">
        <v>0</v>
      </c>
      <c r="G21" s="30">
        <v>0</v>
      </c>
      <c r="H21" s="6">
        <v>0</v>
      </c>
      <c r="I21" s="30">
        <v>0</v>
      </c>
      <c r="J21" s="6">
        <v>0</v>
      </c>
      <c r="K21" s="6">
        <v>0</v>
      </c>
      <c r="L21" s="6">
        <v>1</v>
      </c>
      <c r="M21" s="6">
        <v>0</v>
      </c>
    </row>
    <row r="22" spans="1:13" ht="14.25" customHeight="1" x14ac:dyDescent="0.2">
      <c r="A22" s="43" t="s">
        <v>3</v>
      </c>
      <c r="B22" s="43"/>
      <c r="C22" s="8">
        <f t="shared" ref="C22:M22" si="1">SUM(C23:C28)</f>
        <v>0</v>
      </c>
      <c r="D22" s="8">
        <f t="shared" si="1"/>
        <v>4.54</v>
      </c>
      <c r="E22" s="8">
        <f t="shared" si="1"/>
        <v>0</v>
      </c>
      <c r="F22" s="8">
        <f t="shared" si="1"/>
        <v>1.07</v>
      </c>
      <c r="G22" s="8">
        <f t="shared" si="1"/>
        <v>1.1400000000000001</v>
      </c>
      <c r="H22" s="8">
        <f t="shared" si="1"/>
        <v>2.69</v>
      </c>
      <c r="I22" s="8">
        <f t="shared" si="1"/>
        <v>1.28</v>
      </c>
      <c r="J22" s="8">
        <f t="shared" si="1"/>
        <v>2.88</v>
      </c>
      <c r="K22" s="8">
        <f t="shared" si="1"/>
        <v>2.0099999999999998</v>
      </c>
      <c r="L22" s="8">
        <f t="shared" si="1"/>
        <v>1.1300000000000001</v>
      </c>
      <c r="M22" s="8">
        <f t="shared" si="1"/>
        <v>2.39</v>
      </c>
    </row>
    <row r="23" spans="1:13" ht="24" customHeight="1" x14ac:dyDescent="0.2">
      <c r="A23" s="2">
        <v>15</v>
      </c>
      <c r="B23" s="1" t="s">
        <v>53</v>
      </c>
      <c r="C23" s="6"/>
      <c r="D23" s="6">
        <v>1</v>
      </c>
      <c r="E23" s="6"/>
      <c r="F23" s="6">
        <v>1</v>
      </c>
      <c r="G23" s="6">
        <v>1</v>
      </c>
      <c r="H23" s="6">
        <v>1</v>
      </c>
      <c r="I23" s="6">
        <v>1</v>
      </c>
      <c r="J23" s="6">
        <v>1</v>
      </c>
      <c r="K23" s="6">
        <v>1</v>
      </c>
      <c r="L23" s="6">
        <v>1</v>
      </c>
      <c r="M23" s="6">
        <v>1</v>
      </c>
    </row>
    <row r="24" spans="1:13" ht="66" customHeight="1" x14ac:dyDescent="0.2">
      <c r="A24" s="2">
        <v>16</v>
      </c>
      <c r="B24" s="1" t="s">
        <v>54</v>
      </c>
      <c r="C24" s="6"/>
      <c r="D24" s="6">
        <v>0.53</v>
      </c>
      <c r="E24" s="6"/>
      <c r="F24" s="6">
        <v>0</v>
      </c>
      <c r="G24" s="6">
        <v>0</v>
      </c>
      <c r="H24" s="6">
        <v>0.46</v>
      </c>
      <c r="I24" s="6">
        <v>0</v>
      </c>
      <c r="J24" s="6">
        <v>7.0000000000000007E-2</v>
      </c>
      <c r="K24" s="6">
        <v>0</v>
      </c>
      <c r="L24" s="6">
        <v>0</v>
      </c>
      <c r="M24" s="6">
        <v>0</v>
      </c>
    </row>
    <row r="25" spans="1:13" ht="63" customHeight="1" x14ac:dyDescent="0.2">
      <c r="A25" s="2">
        <v>17</v>
      </c>
      <c r="B25" s="1" t="s">
        <v>55</v>
      </c>
      <c r="C25" s="6"/>
      <c r="D25" s="6">
        <v>0.43</v>
      </c>
      <c r="E25" s="6"/>
      <c r="F25" s="6">
        <v>0.06</v>
      </c>
      <c r="G25" s="6">
        <v>0</v>
      </c>
      <c r="H25" s="6">
        <v>0.09</v>
      </c>
      <c r="I25" s="6">
        <v>0.08</v>
      </c>
      <c r="J25" s="6">
        <v>0.32</v>
      </c>
      <c r="K25" s="6">
        <v>0</v>
      </c>
      <c r="L25" s="6">
        <v>7.0000000000000007E-2</v>
      </c>
      <c r="M25" s="6">
        <v>0.39</v>
      </c>
    </row>
    <row r="26" spans="1:13" ht="63" customHeight="1" x14ac:dyDescent="0.2">
      <c r="A26" s="2">
        <v>18</v>
      </c>
      <c r="B26" s="1" t="s">
        <v>56</v>
      </c>
      <c r="C26" s="6"/>
      <c r="D26" s="6">
        <v>0.5</v>
      </c>
      <c r="E26" s="6"/>
      <c r="F26" s="6">
        <v>0.01</v>
      </c>
      <c r="G26" s="6">
        <v>0.14000000000000001</v>
      </c>
      <c r="H26" s="6">
        <v>0.11</v>
      </c>
      <c r="I26" s="6">
        <v>0.2</v>
      </c>
      <c r="J26" s="6">
        <v>0.63</v>
      </c>
      <c r="K26" s="6">
        <v>0.01</v>
      </c>
      <c r="L26" s="6">
        <v>0.06</v>
      </c>
      <c r="M26" s="6">
        <v>0</v>
      </c>
    </row>
    <row r="27" spans="1:13" ht="63.75" customHeight="1" x14ac:dyDescent="0.2">
      <c r="A27" s="2">
        <v>19</v>
      </c>
      <c r="B27" s="1" t="s">
        <v>57</v>
      </c>
      <c r="C27" s="6"/>
      <c r="D27" s="6">
        <v>1.64</v>
      </c>
      <c r="E27" s="6"/>
      <c r="F27" s="6">
        <v>0</v>
      </c>
      <c r="G27" s="6">
        <v>0</v>
      </c>
      <c r="H27" s="6">
        <v>1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</row>
    <row r="28" spans="1:13" ht="63.75" customHeight="1" x14ac:dyDescent="0.2">
      <c r="A28" s="2">
        <v>20</v>
      </c>
      <c r="B28" s="1" t="s">
        <v>58</v>
      </c>
      <c r="C28" s="6"/>
      <c r="D28" s="6">
        <v>0.44</v>
      </c>
      <c r="E28" s="6"/>
      <c r="F28" s="6">
        <v>0</v>
      </c>
      <c r="G28" s="6">
        <v>0</v>
      </c>
      <c r="H28" s="6">
        <v>0.03</v>
      </c>
      <c r="I28" s="6">
        <v>0</v>
      </c>
      <c r="J28" s="6">
        <v>0.86</v>
      </c>
      <c r="K28" s="6">
        <v>1</v>
      </c>
      <c r="L28" s="6">
        <v>0</v>
      </c>
      <c r="M28" s="6">
        <v>1</v>
      </c>
    </row>
    <row r="29" spans="1:13" ht="14.25" customHeight="1" x14ac:dyDescent="0.2">
      <c r="A29" s="43" t="s">
        <v>4</v>
      </c>
      <c r="B29" s="43"/>
      <c r="C29" s="8">
        <f>SUM(C30:C34)</f>
        <v>0</v>
      </c>
      <c r="D29" s="8">
        <f>SUM(D30:D34)</f>
        <v>0</v>
      </c>
      <c r="E29" s="8">
        <f t="shared" ref="E29:M29" si="2">SUM(E30:E34)</f>
        <v>0</v>
      </c>
      <c r="F29" s="8">
        <f t="shared" si="2"/>
        <v>3.3600000000000003</v>
      </c>
      <c r="G29" s="8">
        <f t="shared" ref="G29" si="3">SUM(G30:G34)</f>
        <v>2.11</v>
      </c>
      <c r="H29" s="8">
        <f t="shared" si="2"/>
        <v>3.16</v>
      </c>
      <c r="I29" s="8">
        <f t="shared" ref="I29" si="4">SUM(I30:I34)</f>
        <v>2.83</v>
      </c>
      <c r="J29" s="8">
        <f t="shared" si="2"/>
        <v>1.76</v>
      </c>
      <c r="K29" s="8">
        <f t="shared" si="2"/>
        <v>1.78</v>
      </c>
      <c r="L29" s="8">
        <f t="shared" si="2"/>
        <v>3.13</v>
      </c>
      <c r="M29" s="8">
        <f t="shared" si="2"/>
        <v>2.6399999999999997</v>
      </c>
    </row>
    <row r="30" spans="1:13" ht="36" customHeight="1" x14ac:dyDescent="0.2">
      <c r="A30" s="2">
        <v>21</v>
      </c>
      <c r="B30" s="1" t="s">
        <v>59</v>
      </c>
      <c r="C30" s="6"/>
      <c r="D30" s="6"/>
      <c r="E30" s="6"/>
      <c r="F30" s="6">
        <v>1</v>
      </c>
      <c r="G30" s="6">
        <v>0</v>
      </c>
      <c r="H30" s="6">
        <v>1</v>
      </c>
      <c r="I30" s="6">
        <v>0</v>
      </c>
      <c r="J30" s="6">
        <v>0</v>
      </c>
      <c r="K30" s="6">
        <v>0</v>
      </c>
      <c r="L30" s="6">
        <v>1</v>
      </c>
      <c r="M30" s="6">
        <v>1</v>
      </c>
    </row>
    <row r="31" spans="1:13" ht="51" customHeight="1" x14ac:dyDescent="0.2">
      <c r="A31" s="2">
        <v>22</v>
      </c>
      <c r="B31" s="1" t="s">
        <v>60</v>
      </c>
      <c r="C31" s="6"/>
      <c r="D31" s="6"/>
      <c r="E31" s="6"/>
      <c r="F31" s="6">
        <v>0.54</v>
      </c>
      <c r="G31" s="6">
        <v>0.59</v>
      </c>
      <c r="H31" s="6">
        <v>0.16</v>
      </c>
      <c r="I31" s="6">
        <v>0.83</v>
      </c>
      <c r="J31" s="6">
        <v>0.26</v>
      </c>
      <c r="K31" s="6">
        <v>0.32</v>
      </c>
      <c r="L31" s="6">
        <v>0.33</v>
      </c>
      <c r="M31" s="6">
        <v>0.44</v>
      </c>
    </row>
    <row r="32" spans="1:13" ht="62.25" customHeight="1" x14ac:dyDescent="0.2">
      <c r="A32" s="2">
        <v>23</v>
      </c>
      <c r="B32" s="1" t="s">
        <v>61</v>
      </c>
      <c r="C32" s="6"/>
      <c r="D32" s="6"/>
      <c r="E32" s="6"/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</row>
    <row r="33" spans="1:14" ht="61.5" customHeight="1" x14ac:dyDescent="0.2">
      <c r="A33" s="2">
        <v>24</v>
      </c>
      <c r="B33" s="1" t="s">
        <v>62</v>
      </c>
      <c r="C33" s="6"/>
      <c r="D33" s="6"/>
      <c r="E33" s="6"/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</row>
    <row r="34" spans="1:14" ht="51" customHeight="1" x14ac:dyDescent="0.2">
      <c r="A34" s="2">
        <v>25</v>
      </c>
      <c r="B34" s="1" t="s">
        <v>63</v>
      </c>
      <c r="C34" s="6"/>
      <c r="D34" s="6"/>
      <c r="E34" s="6"/>
      <c r="F34" s="6">
        <v>1.82</v>
      </c>
      <c r="G34" s="6">
        <v>1.52</v>
      </c>
      <c r="H34" s="6">
        <v>2</v>
      </c>
      <c r="I34" s="6">
        <v>2</v>
      </c>
      <c r="J34" s="6">
        <v>1.5</v>
      </c>
      <c r="K34" s="6">
        <v>1.46</v>
      </c>
      <c r="L34" s="6">
        <v>1.8</v>
      </c>
      <c r="M34" s="6">
        <v>1.2</v>
      </c>
    </row>
    <row r="35" spans="1:14" x14ac:dyDescent="0.2">
      <c r="A35" s="7"/>
      <c r="B35" s="7" t="s">
        <v>64</v>
      </c>
      <c r="C35" s="28">
        <f t="shared" ref="C35:M35" si="5">C29+C22+C7</f>
        <v>11.389999999999999</v>
      </c>
      <c r="D35" s="28">
        <f t="shared" si="5"/>
        <v>4.54</v>
      </c>
      <c r="E35" s="28">
        <f t="shared" si="5"/>
        <v>8.93</v>
      </c>
      <c r="F35" s="28">
        <f t="shared" si="5"/>
        <v>10.63</v>
      </c>
      <c r="G35" s="28">
        <f t="shared" si="5"/>
        <v>7.48</v>
      </c>
      <c r="H35" s="28">
        <f t="shared" si="5"/>
        <v>13.86</v>
      </c>
      <c r="I35" s="28">
        <f t="shared" si="5"/>
        <v>11.469999999999999</v>
      </c>
      <c r="J35" s="28">
        <f t="shared" si="5"/>
        <v>10.440000000000001</v>
      </c>
      <c r="K35" s="28">
        <f t="shared" si="5"/>
        <v>7.96</v>
      </c>
      <c r="L35" s="28">
        <f t="shared" si="5"/>
        <v>10.620000000000001</v>
      </c>
      <c r="M35" s="28">
        <f t="shared" si="5"/>
        <v>14.01</v>
      </c>
      <c r="N35" s="9"/>
    </row>
    <row r="36" spans="1:14" ht="13.5" customHeight="1" x14ac:dyDescent="0.2">
      <c r="A36" s="39" t="s">
        <v>65</v>
      </c>
      <c r="B36" s="40"/>
      <c r="C36" s="16">
        <v>19</v>
      </c>
      <c r="D36" s="16">
        <v>7</v>
      </c>
      <c r="E36" s="16">
        <v>19</v>
      </c>
      <c r="F36" s="16">
        <v>32</v>
      </c>
      <c r="G36" s="16">
        <v>32</v>
      </c>
      <c r="H36" s="16">
        <v>32</v>
      </c>
      <c r="I36" s="16">
        <v>32</v>
      </c>
      <c r="J36" s="16">
        <v>32</v>
      </c>
      <c r="K36" s="16">
        <v>32</v>
      </c>
      <c r="L36" s="16">
        <v>32</v>
      </c>
      <c r="M36" s="16">
        <v>32</v>
      </c>
    </row>
    <row r="37" spans="1:14" ht="13.5" customHeight="1" x14ac:dyDescent="0.2">
      <c r="A37" s="39" t="s">
        <v>28</v>
      </c>
      <c r="B37" s="40"/>
      <c r="C37" s="17">
        <f>C35/C36*100</f>
        <v>59.94736842105263</v>
      </c>
      <c r="D37" s="17">
        <f>D35/D36*100</f>
        <v>64.857142857142861</v>
      </c>
      <c r="E37" s="17">
        <f>E35/E36*100</f>
        <v>47</v>
      </c>
      <c r="F37" s="17">
        <f>F35/F36*100</f>
        <v>33.21875</v>
      </c>
      <c r="G37" s="17">
        <f>G35/G36*100</f>
        <v>23.375</v>
      </c>
      <c r="H37" s="17">
        <f t="shared" ref="H37:M37" si="6">H35/H36*100</f>
        <v>43.3125</v>
      </c>
      <c r="I37" s="17">
        <f t="shared" si="6"/>
        <v>35.84375</v>
      </c>
      <c r="J37" s="17">
        <f t="shared" si="6"/>
        <v>32.625000000000007</v>
      </c>
      <c r="K37" s="17">
        <f t="shared" si="6"/>
        <v>24.875</v>
      </c>
      <c r="L37" s="17">
        <f t="shared" si="6"/>
        <v>33.1875</v>
      </c>
      <c r="M37" s="17">
        <f t="shared" si="6"/>
        <v>43.78125</v>
      </c>
    </row>
    <row r="38" spans="1:14" ht="13.5" customHeight="1" x14ac:dyDescent="0.2">
      <c r="A38" s="39" t="s">
        <v>31</v>
      </c>
      <c r="B38" s="40"/>
      <c r="C38" s="35">
        <v>2</v>
      </c>
      <c r="D38" s="35">
        <v>3</v>
      </c>
      <c r="E38" s="35">
        <v>2</v>
      </c>
      <c r="F38" s="16">
        <v>1</v>
      </c>
      <c r="G38" s="16">
        <v>1</v>
      </c>
      <c r="H38" s="35">
        <v>2</v>
      </c>
      <c r="I38" s="16">
        <v>1</v>
      </c>
      <c r="J38" s="16">
        <v>1</v>
      </c>
      <c r="K38" s="16">
        <v>1</v>
      </c>
      <c r="L38" s="16">
        <v>1</v>
      </c>
      <c r="M38" s="35">
        <v>2</v>
      </c>
    </row>
    <row r="39" spans="1:14" ht="15" hidden="1" customHeight="1" x14ac:dyDescent="0.2">
      <c r="A39" s="31" t="s">
        <v>35</v>
      </c>
      <c r="B39" s="32">
        <f>C39+D39+E39+F39+H39+J39+K39+L39+M39+G39+I39</f>
        <v>0</v>
      </c>
      <c r="C39" s="33"/>
      <c r="D39" s="33"/>
      <c r="E39" s="33"/>
      <c r="F39" s="33"/>
      <c r="G39" s="2"/>
      <c r="H39" s="33"/>
      <c r="I39" s="33"/>
      <c r="J39" s="33"/>
      <c r="K39" s="33"/>
      <c r="L39" s="33"/>
      <c r="M39" s="33"/>
    </row>
    <row r="40" spans="1:14" ht="25.5" hidden="1" x14ac:dyDescent="0.2">
      <c r="A40" s="31" t="s">
        <v>36</v>
      </c>
      <c r="B40" s="32">
        <f>C40+D40+E40+F40+H40+J40+K40+L40+M40+G40+I40</f>
        <v>0</v>
      </c>
      <c r="C40" s="33"/>
      <c r="D40" s="33"/>
      <c r="E40" s="33"/>
      <c r="F40" s="32"/>
      <c r="G40" s="15"/>
      <c r="H40" s="32"/>
      <c r="I40" s="32"/>
      <c r="J40" s="32"/>
      <c r="K40" s="32"/>
      <c r="L40" s="32"/>
      <c r="M40" s="32"/>
    </row>
    <row r="41" spans="1:14" hidden="1" x14ac:dyDescent="0.2">
      <c r="A41" s="15" t="s">
        <v>33</v>
      </c>
      <c r="B41" s="18"/>
      <c r="C41" s="15"/>
      <c r="D41" s="19"/>
      <c r="E41" s="15"/>
      <c r="F41" s="15"/>
      <c r="G41" s="15"/>
      <c r="H41" s="15"/>
      <c r="I41" s="15"/>
      <c r="J41" s="15"/>
      <c r="K41" s="15"/>
      <c r="L41" s="15"/>
      <c r="M41" s="15"/>
      <c r="N41" s="9"/>
    </row>
    <row r="42" spans="1:14" hidden="1" x14ac:dyDescent="0.2">
      <c r="A42" s="15" t="s">
        <v>32</v>
      </c>
      <c r="B42" s="18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</row>
    <row r="43" spans="1:14" hidden="1" x14ac:dyDescent="0.2">
      <c r="A43" s="15" t="s">
        <v>34</v>
      </c>
      <c r="B43" s="29">
        <f>B41-B42</f>
        <v>0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</row>
    <row r="44" spans="1:14" hidden="1" x14ac:dyDescent="0.2">
      <c r="A44" s="15" t="s">
        <v>24</v>
      </c>
      <c r="B44" s="18">
        <f>B43*70/100</f>
        <v>0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</row>
    <row r="45" spans="1:14" hidden="1" x14ac:dyDescent="0.2">
      <c r="A45" s="15" t="s">
        <v>25</v>
      </c>
      <c r="B45" s="18">
        <f>B43*30/100</f>
        <v>0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</row>
    <row r="46" spans="1:14" ht="15" hidden="1" x14ac:dyDescent="0.25">
      <c r="A46" s="26"/>
      <c r="B46" s="27" t="e">
        <f>(0.7*$B$43)/B39</f>
        <v>#DIV/0!</v>
      </c>
      <c r="C46" s="15"/>
      <c r="D46" s="15"/>
      <c r="E46" s="15"/>
      <c r="F46" s="15"/>
      <c r="G46" s="20"/>
      <c r="H46" s="15"/>
      <c r="I46" s="15"/>
      <c r="J46" s="15"/>
      <c r="K46" s="15"/>
      <c r="L46" s="15"/>
      <c r="M46" s="15"/>
    </row>
    <row r="47" spans="1:14" ht="15" hidden="1" x14ac:dyDescent="0.25">
      <c r="A47" s="26"/>
      <c r="B47" s="27" t="e">
        <f>(0.3*$B$43)/B40</f>
        <v>#DIV/0!</v>
      </c>
      <c r="C47" s="15"/>
      <c r="D47" s="15"/>
      <c r="E47" s="15"/>
      <c r="F47" s="15"/>
      <c r="G47" s="20"/>
      <c r="H47" s="15"/>
      <c r="I47" s="15"/>
      <c r="J47" s="15"/>
      <c r="K47" s="15"/>
      <c r="L47" s="15"/>
      <c r="M47" s="15"/>
    </row>
    <row r="48" spans="1:14" hidden="1" x14ac:dyDescent="0.2">
      <c r="A48" s="15"/>
      <c r="B48" s="15" t="s">
        <v>26</v>
      </c>
      <c r="C48" s="20" t="e">
        <f t="shared" ref="C48:M48" si="7">$B$46*C39</f>
        <v>#DIV/0!</v>
      </c>
      <c r="D48" s="20" t="e">
        <f t="shared" si="7"/>
        <v>#DIV/0!</v>
      </c>
      <c r="E48" s="20" t="e">
        <f t="shared" si="7"/>
        <v>#DIV/0!</v>
      </c>
      <c r="F48" s="20" t="e">
        <f t="shared" si="7"/>
        <v>#DIV/0!</v>
      </c>
      <c r="G48" s="20" t="e">
        <f t="shared" ref="G48" si="8">$B$46*G39</f>
        <v>#DIV/0!</v>
      </c>
      <c r="H48" s="20" t="e">
        <f t="shared" si="7"/>
        <v>#DIV/0!</v>
      </c>
      <c r="I48" s="20" t="e">
        <f t="shared" ref="I48" si="9">$B$46*I39</f>
        <v>#DIV/0!</v>
      </c>
      <c r="J48" s="20" t="e">
        <f t="shared" si="7"/>
        <v>#DIV/0!</v>
      </c>
      <c r="K48" s="20" t="e">
        <f t="shared" si="7"/>
        <v>#DIV/0!</v>
      </c>
      <c r="L48" s="20" t="e">
        <f t="shared" si="7"/>
        <v>#DIV/0!</v>
      </c>
      <c r="M48" s="20" t="e">
        <f t="shared" si="7"/>
        <v>#DIV/0!</v>
      </c>
      <c r="N48" s="14"/>
    </row>
    <row r="49" spans="1:14" hidden="1" x14ac:dyDescent="0.2">
      <c r="A49" s="15"/>
      <c r="B49" s="15" t="s">
        <v>27</v>
      </c>
      <c r="C49" s="20" t="e">
        <f>$B$47*C40</f>
        <v>#DIV/0!</v>
      </c>
      <c r="D49" s="20" t="e">
        <f t="shared" ref="D49:M49" si="10">$B$47*D40</f>
        <v>#DIV/0!</v>
      </c>
      <c r="E49" s="20" t="e">
        <f t="shared" si="10"/>
        <v>#DIV/0!</v>
      </c>
      <c r="F49" s="20" t="e">
        <f>$B$47*F40</f>
        <v>#DIV/0!</v>
      </c>
      <c r="G49" s="20" t="e">
        <f>$B$47*G40</f>
        <v>#DIV/0!</v>
      </c>
      <c r="H49" s="20" t="e">
        <f t="shared" si="10"/>
        <v>#DIV/0!</v>
      </c>
      <c r="I49" s="20" t="e">
        <f t="shared" ref="I49" si="11">$B$47*I40</f>
        <v>#DIV/0!</v>
      </c>
      <c r="J49" s="20" t="e">
        <f t="shared" si="10"/>
        <v>#DIV/0!</v>
      </c>
      <c r="K49" s="20" t="e">
        <f t="shared" si="10"/>
        <v>#DIV/0!</v>
      </c>
      <c r="L49" s="20" t="e">
        <f t="shared" si="10"/>
        <v>#DIV/0!</v>
      </c>
      <c r="M49" s="20" t="e">
        <f t="shared" si="10"/>
        <v>#DIV/0!</v>
      </c>
      <c r="N49" s="14"/>
    </row>
    <row r="50" spans="1:14" hidden="1" x14ac:dyDescent="0.2">
      <c r="A50" s="15"/>
      <c r="B50" s="21" t="s">
        <v>23</v>
      </c>
      <c r="C50" s="22" t="e">
        <f>C48+C49</f>
        <v>#DIV/0!</v>
      </c>
      <c r="D50" s="22" t="e">
        <f t="shared" ref="D50:M50" si="12">D48+D49</f>
        <v>#DIV/0!</v>
      </c>
      <c r="E50" s="22" t="e">
        <f t="shared" si="12"/>
        <v>#DIV/0!</v>
      </c>
      <c r="F50" s="22" t="e">
        <f t="shared" si="12"/>
        <v>#DIV/0!</v>
      </c>
      <c r="G50" s="22" t="e">
        <f t="shared" ref="G50" si="13">G48+G49</f>
        <v>#DIV/0!</v>
      </c>
      <c r="H50" s="22" t="e">
        <f t="shared" si="12"/>
        <v>#DIV/0!</v>
      </c>
      <c r="I50" s="22" t="e">
        <f t="shared" ref="I50" si="14">I48+I49</f>
        <v>#DIV/0!</v>
      </c>
      <c r="J50" s="22" t="e">
        <f t="shared" si="12"/>
        <v>#DIV/0!</v>
      </c>
      <c r="K50" s="24" t="e">
        <f t="shared" si="12"/>
        <v>#DIV/0!</v>
      </c>
      <c r="L50" s="24" t="e">
        <f t="shared" si="12"/>
        <v>#DIV/0!</v>
      </c>
      <c r="M50" s="24" t="e">
        <f t="shared" si="12"/>
        <v>#DIV/0!</v>
      </c>
      <c r="N50" s="13"/>
    </row>
    <row r="51" spans="1:14" x14ac:dyDescent="0.2">
      <c r="A51" s="11"/>
      <c r="B51" s="12"/>
    </row>
    <row r="52" spans="1:14" x14ac:dyDescent="0.2">
      <c r="A52" s="11"/>
      <c r="B52" s="12"/>
    </row>
    <row r="53" spans="1:14" x14ac:dyDescent="0.2">
      <c r="B53" s="12"/>
    </row>
    <row r="54" spans="1:14" x14ac:dyDescent="0.2">
      <c r="B54" s="10"/>
    </row>
    <row r="56" spans="1:14" x14ac:dyDescent="0.2">
      <c r="D56" s="37"/>
      <c r="F56" s="36"/>
      <c r="H56" s="37"/>
      <c r="M56" s="37"/>
    </row>
  </sheetData>
  <mergeCells count="7">
    <mergeCell ref="B4:L4"/>
    <mergeCell ref="A36:B36"/>
    <mergeCell ref="A37:B37"/>
    <mergeCell ref="A38:B38"/>
    <mergeCell ref="A7:B7"/>
    <mergeCell ref="A22:B22"/>
    <mergeCell ref="A29:B29"/>
  </mergeCells>
  <pageMargins left="0.51181102362204722" right="0.11811023622047245" top="0.55118110236220474" bottom="0.15748031496062992" header="0.31496062992125984" footer="0.31496062992125984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D1EF7-81D5-4259-AE02-67B7D0B8A0F5}">
  <dimension ref="A1:K57"/>
  <sheetViews>
    <sheetView zoomScaleNormal="100" workbookViewId="0">
      <pane ySplit="6" topLeftCell="A34" activePane="bottomLeft" state="frozen"/>
      <selection pane="bottomLeft" activeCell="E60" sqref="E60"/>
    </sheetView>
  </sheetViews>
  <sheetFormatPr defaultRowHeight="12.75" x14ac:dyDescent="0.2"/>
  <cols>
    <col min="1" max="1" width="8.42578125" style="4" customWidth="1"/>
    <col min="2" max="2" width="61.28515625" style="4" customWidth="1"/>
    <col min="3" max="3" width="8.140625" style="4" customWidth="1"/>
    <col min="4" max="4" width="9.140625" style="4"/>
    <col min="5" max="5" width="8.140625" style="4" customWidth="1"/>
    <col min="6" max="6" width="9.42578125" style="4" customWidth="1"/>
    <col min="7" max="7" width="8.140625" style="4" customWidth="1"/>
    <col min="8" max="8" width="8.28515625" style="4" customWidth="1"/>
    <col min="9" max="9" width="7.85546875" style="4" customWidth="1"/>
    <col min="10" max="10" width="9.42578125" style="4" customWidth="1"/>
    <col min="11" max="11" width="8.85546875" style="4" customWidth="1"/>
    <col min="12" max="16384" width="9.140625" style="4"/>
  </cols>
  <sheetData>
    <row r="1" spans="1:11" x14ac:dyDescent="0.2">
      <c r="H1" s="4" t="s">
        <v>70</v>
      </c>
    </row>
    <row r="2" spans="1:11" x14ac:dyDescent="0.2">
      <c r="H2" s="4" t="s">
        <v>68</v>
      </c>
    </row>
    <row r="4" spans="1:11" ht="100.5" customHeight="1" x14ac:dyDescent="0.2">
      <c r="B4" s="38" t="s">
        <v>67</v>
      </c>
      <c r="C4" s="38"/>
      <c r="D4" s="38"/>
      <c r="E4" s="38"/>
      <c r="F4" s="38"/>
      <c r="G4" s="38"/>
      <c r="H4" s="38"/>
      <c r="I4" s="38"/>
      <c r="J4" s="38"/>
      <c r="K4" s="23"/>
    </row>
    <row r="6" spans="1:11" ht="54.75" customHeight="1" x14ac:dyDescent="0.2">
      <c r="A6" s="3" t="s">
        <v>0</v>
      </c>
      <c r="B6" s="3" t="s">
        <v>1</v>
      </c>
      <c r="C6" s="5" t="s">
        <v>7</v>
      </c>
      <c r="D6" s="5" t="s">
        <v>11</v>
      </c>
      <c r="E6" s="5" t="s">
        <v>12</v>
      </c>
      <c r="F6" s="5" t="s">
        <v>13</v>
      </c>
      <c r="G6" s="5" t="s">
        <v>16</v>
      </c>
      <c r="H6" s="5" t="s">
        <v>17</v>
      </c>
      <c r="I6" s="5" t="s">
        <v>19</v>
      </c>
      <c r="J6" s="5" t="s">
        <v>20</v>
      </c>
      <c r="K6" s="5" t="s">
        <v>21</v>
      </c>
    </row>
    <row r="7" spans="1:11" x14ac:dyDescent="0.2">
      <c r="A7" s="41" t="s">
        <v>2</v>
      </c>
      <c r="B7" s="42"/>
      <c r="C7" s="8">
        <f t="shared" ref="C7:K7" si="0">SUM(C8:C21)</f>
        <v>2.64</v>
      </c>
      <c r="D7" s="8">
        <f t="shared" si="0"/>
        <v>10.33</v>
      </c>
      <c r="E7" s="8">
        <f t="shared" si="0"/>
        <v>3.58</v>
      </c>
      <c r="F7" s="8">
        <f t="shared" si="0"/>
        <v>3.6500000000000004</v>
      </c>
      <c r="G7" s="8">
        <f t="shared" si="0"/>
        <v>4</v>
      </c>
      <c r="H7" s="8">
        <f t="shared" si="0"/>
        <v>2.2599999999999998</v>
      </c>
      <c r="I7" s="8">
        <f t="shared" si="0"/>
        <v>8.5</v>
      </c>
      <c r="J7" s="8">
        <f t="shared" si="0"/>
        <v>2.0700000000000003</v>
      </c>
      <c r="K7" s="8">
        <f t="shared" si="0"/>
        <v>4.68</v>
      </c>
    </row>
    <row r="8" spans="1:11" ht="29.25" customHeight="1" x14ac:dyDescent="0.2">
      <c r="A8" s="2">
        <v>1</v>
      </c>
      <c r="B8" s="1" t="s">
        <v>39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J8" s="30">
        <v>1</v>
      </c>
      <c r="K8" s="30">
        <v>1</v>
      </c>
    </row>
    <row r="9" spans="1:11" ht="62.25" customHeight="1" x14ac:dyDescent="0.2">
      <c r="A9" s="2">
        <v>2</v>
      </c>
      <c r="B9" s="1" t="s">
        <v>40</v>
      </c>
      <c r="C9" s="30">
        <v>0</v>
      </c>
      <c r="D9" s="30">
        <v>2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</row>
    <row r="10" spans="1:11" ht="73.5" customHeight="1" x14ac:dyDescent="0.2">
      <c r="A10" s="2">
        <v>3</v>
      </c>
      <c r="B10" s="1" t="s">
        <v>41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</row>
    <row r="11" spans="1:11" ht="66" customHeight="1" x14ac:dyDescent="0.2">
      <c r="A11" s="2">
        <v>4</v>
      </c>
      <c r="B11" s="1" t="s">
        <v>42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</row>
    <row r="12" spans="1:11" ht="50.25" customHeight="1" x14ac:dyDescent="0.2">
      <c r="A12" s="2">
        <v>5</v>
      </c>
      <c r="B12" s="1" t="s">
        <v>43</v>
      </c>
      <c r="C12" s="30">
        <v>0</v>
      </c>
      <c r="D12" s="30">
        <v>0</v>
      </c>
      <c r="E12" s="30">
        <v>0</v>
      </c>
      <c r="F12" s="30">
        <v>0</v>
      </c>
      <c r="G12" s="30">
        <v>1</v>
      </c>
      <c r="H12" s="30">
        <v>0</v>
      </c>
      <c r="I12" s="30">
        <v>0.5</v>
      </c>
      <c r="J12" s="30">
        <v>0</v>
      </c>
      <c r="K12" s="30">
        <v>0</v>
      </c>
    </row>
    <row r="13" spans="1:11" ht="28.5" customHeight="1" x14ac:dyDescent="0.2">
      <c r="A13" s="2">
        <v>6</v>
      </c>
      <c r="B13" s="1" t="s">
        <v>44</v>
      </c>
      <c r="C13" s="30">
        <v>0.12</v>
      </c>
      <c r="D13" s="30">
        <v>0.08</v>
      </c>
      <c r="E13" s="30">
        <v>0.16</v>
      </c>
      <c r="F13" s="30">
        <v>0.6</v>
      </c>
      <c r="G13" s="30">
        <v>0</v>
      </c>
      <c r="H13" s="30">
        <v>0.22</v>
      </c>
      <c r="I13" s="30">
        <v>2</v>
      </c>
      <c r="J13" s="30">
        <v>0.01</v>
      </c>
      <c r="K13" s="30">
        <v>0.18</v>
      </c>
    </row>
    <row r="14" spans="1:11" ht="67.5" customHeight="1" x14ac:dyDescent="0.2">
      <c r="A14" s="2">
        <v>7</v>
      </c>
      <c r="B14" s="1" t="s">
        <v>45</v>
      </c>
      <c r="C14" s="30">
        <v>0</v>
      </c>
      <c r="D14" s="30">
        <v>2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</row>
    <row r="15" spans="1:11" ht="63.75" customHeight="1" x14ac:dyDescent="0.2">
      <c r="A15" s="2">
        <v>8</v>
      </c>
      <c r="B15" s="1" t="s">
        <v>46</v>
      </c>
      <c r="C15" s="30">
        <v>0</v>
      </c>
      <c r="D15" s="30">
        <v>1</v>
      </c>
      <c r="E15" s="30">
        <v>0</v>
      </c>
      <c r="F15" s="30">
        <v>0</v>
      </c>
      <c r="G15" s="30">
        <v>0</v>
      </c>
      <c r="H15" s="30">
        <v>0</v>
      </c>
      <c r="I15" s="30">
        <v>1</v>
      </c>
      <c r="J15" s="30">
        <v>0</v>
      </c>
      <c r="K15" s="30">
        <v>1</v>
      </c>
    </row>
    <row r="16" spans="1:11" ht="51" customHeight="1" x14ac:dyDescent="0.2">
      <c r="A16" s="2">
        <v>9</v>
      </c>
      <c r="B16" s="1" t="s">
        <v>47</v>
      </c>
      <c r="C16" s="30">
        <v>0.12</v>
      </c>
      <c r="D16" s="30">
        <v>0.25</v>
      </c>
      <c r="E16" s="30">
        <v>0.08</v>
      </c>
      <c r="F16" s="30">
        <v>0.21</v>
      </c>
      <c r="G16" s="30">
        <v>0</v>
      </c>
      <c r="H16" s="30">
        <v>0.04</v>
      </c>
      <c r="I16" s="30">
        <v>0.5</v>
      </c>
      <c r="J16" s="30">
        <v>0.06</v>
      </c>
      <c r="K16" s="30">
        <v>0.33</v>
      </c>
    </row>
    <row r="17" spans="1:11" ht="66.75" customHeight="1" x14ac:dyDescent="0.2">
      <c r="A17" s="2">
        <v>10</v>
      </c>
      <c r="B17" s="1" t="s">
        <v>48</v>
      </c>
      <c r="C17" s="30">
        <v>0</v>
      </c>
      <c r="D17" s="30">
        <v>0</v>
      </c>
      <c r="E17" s="30">
        <v>0</v>
      </c>
      <c r="F17" s="30">
        <v>0.22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</row>
    <row r="18" spans="1:11" ht="54" customHeight="1" x14ac:dyDescent="0.2">
      <c r="A18" s="2">
        <v>11</v>
      </c>
      <c r="B18" s="1" t="s">
        <v>49</v>
      </c>
      <c r="C18" s="30">
        <v>0.4</v>
      </c>
      <c r="D18" s="30">
        <v>1</v>
      </c>
      <c r="E18" s="30">
        <v>1.34</v>
      </c>
      <c r="F18" s="30">
        <v>0.62</v>
      </c>
      <c r="G18" s="30">
        <v>0</v>
      </c>
      <c r="H18" s="30">
        <v>0</v>
      </c>
      <c r="I18" s="30">
        <v>0.5</v>
      </c>
      <c r="J18" s="30">
        <v>0</v>
      </c>
      <c r="K18" s="30">
        <v>0.17</v>
      </c>
    </row>
    <row r="19" spans="1:11" ht="65.25" customHeight="1" x14ac:dyDescent="0.2">
      <c r="A19" s="2">
        <v>12</v>
      </c>
      <c r="B19" s="1" t="s">
        <v>50</v>
      </c>
      <c r="C19" s="30">
        <v>1</v>
      </c>
      <c r="D19" s="30">
        <v>1</v>
      </c>
      <c r="E19" s="30">
        <v>1</v>
      </c>
      <c r="F19" s="30">
        <v>1</v>
      </c>
      <c r="G19" s="30">
        <v>0</v>
      </c>
      <c r="H19" s="30">
        <v>1</v>
      </c>
      <c r="I19" s="30">
        <v>1</v>
      </c>
      <c r="J19" s="30">
        <v>1</v>
      </c>
      <c r="K19" s="30">
        <v>1</v>
      </c>
    </row>
    <row r="20" spans="1:11" ht="66" customHeight="1" x14ac:dyDescent="0.2">
      <c r="A20" s="2">
        <v>13</v>
      </c>
      <c r="B20" s="1" t="s">
        <v>51</v>
      </c>
      <c r="C20" s="30">
        <v>0</v>
      </c>
      <c r="D20" s="30">
        <v>2</v>
      </c>
      <c r="E20" s="30">
        <v>0</v>
      </c>
      <c r="F20" s="30">
        <v>0</v>
      </c>
      <c r="G20" s="30">
        <v>2</v>
      </c>
      <c r="H20" s="30">
        <v>0</v>
      </c>
      <c r="I20" s="30">
        <v>2</v>
      </c>
      <c r="J20" s="30">
        <v>0</v>
      </c>
      <c r="K20" s="30">
        <v>0</v>
      </c>
    </row>
    <row r="21" spans="1:11" ht="73.5" customHeight="1" x14ac:dyDescent="0.2">
      <c r="A21" s="2">
        <v>14</v>
      </c>
      <c r="B21" s="1" t="s">
        <v>52</v>
      </c>
      <c r="C21" s="30">
        <v>0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1</v>
      </c>
    </row>
    <row r="22" spans="1:11" ht="14.25" customHeight="1" x14ac:dyDescent="0.2">
      <c r="A22" s="43" t="s">
        <v>3</v>
      </c>
      <c r="B22" s="43"/>
      <c r="C22" s="8">
        <f t="shared" ref="C22:K22" si="1">SUM(C23:C28)</f>
        <v>2.3600000000000003</v>
      </c>
      <c r="D22" s="8">
        <f t="shared" si="1"/>
        <v>2.54</v>
      </c>
      <c r="E22" s="8">
        <f t="shared" si="1"/>
        <v>2.79</v>
      </c>
      <c r="F22" s="8">
        <f t="shared" si="1"/>
        <v>4.17</v>
      </c>
      <c r="G22" s="8">
        <f t="shared" si="1"/>
        <v>1</v>
      </c>
      <c r="H22" s="8">
        <f t="shared" si="1"/>
        <v>3.21</v>
      </c>
      <c r="I22" s="8">
        <f t="shared" si="1"/>
        <v>2</v>
      </c>
      <c r="J22" s="8">
        <f t="shared" si="1"/>
        <v>1.66</v>
      </c>
      <c r="K22" s="8">
        <f t="shared" si="1"/>
        <v>2.54</v>
      </c>
    </row>
    <row r="23" spans="1:11" ht="19.5" customHeight="1" x14ac:dyDescent="0.2">
      <c r="A23" s="2">
        <v>15</v>
      </c>
      <c r="B23" s="1" t="s">
        <v>53</v>
      </c>
      <c r="C23" s="6">
        <v>1</v>
      </c>
      <c r="D23" s="6">
        <v>1</v>
      </c>
      <c r="E23" s="6">
        <v>1</v>
      </c>
      <c r="F23" s="6">
        <v>0.8</v>
      </c>
      <c r="G23" s="6">
        <v>1</v>
      </c>
      <c r="H23" s="6">
        <v>1</v>
      </c>
      <c r="I23" s="6">
        <v>1</v>
      </c>
      <c r="J23" s="6">
        <v>1</v>
      </c>
      <c r="K23" s="6">
        <v>1</v>
      </c>
    </row>
    <row r="24" spans="1:11" ht="66" customHeight="1" x14ac:dyDescent="0.2">
      <c r="A24" s="2">
        <v>16</v>
      </c>
      <c r="B24" s="1" t="s">
        <v>54</v>
      </c>
      <c r="C24" s="6">
        <v>0</v>
      </c>
      <c r="D24" s="6">
        <v>0.5</v>
      </c>
      <c r="E24" s="6">
        <v>1</v>
      </c>
      <c r="F24" s="6">
        <v>1</v>
      </c>
      <c r="G24" s="6">
        <v>0</v>
      </c>
      <c r="H24" s="6">
        <v>1</v>
      </c>
      <c r="I24" s="6">
        <v>0</v>
      </c>
      <c r="J24" s="6">
        <v>0.5</v>
      </c>
      <c r="K24" s="6">
        <v>0</v>
      </c>
    </row>
    <row r="25" spans="1:11" ht="49.5" customHeight="1" x14ac:dyDescent="0.2">
      <c r="A25" s="2">
        <v>17</v>
      </c>
      <c r="B25" s="1" t="s">
        <v>55</v>
      </c>
      <c r="C25" s="6">
        <v>0.33</v>
      </c>
      <c r="D25" s="6">
        <v>0</v>
      </c>
      <c r="E25" s="6">
        <v>0.08</v>
      </c>
      <c r="F25" s="6">
        <v>0.14000000000000001</v>
      </c>
      <c r="G25" s="6">
        <v>0</v>
      </c>
      <c r="H25" s="6">
        <v>0.2</v>
      </c>
      <c r="I25" s="6">
        <v>0</v>
      </c>
      <c r="J25" s="6">
        <v>0</v>
      </c>
      <c r="K25" s="6">
        <v>0.4</v>
      </c>
    </row>
    <row r="26" spans="1:11" ht="54" customHeight="1" x14ac:dyDescent="0.2">
      <c r="A26" s="2">
        <v>18</v>
      </c>
      <c r="B26" s="1" t="s">
        <v>56</v>
      </c>
      <c r="C26" s="6">
        <v>0.03</v>
      </c>
      <c r="D26" s="6">
        <v>0.04</v>
      </c>
      <c r="E26" s="6">
        <v>0.04</v>
      </c>
      <c r="F26" s="6">
        <v>0.56999999999999995</v>
      </c>
      <c r="G26" s="6">
        <v>0</v>
      </c>
      <c r="H26" s="6">
        <v>0.01</v>
      </c>
      <c r="I26" s="6">
        <v>0</v>
      </c>
      <c r="J26" s="6">
        <v>0.16</v>
      </c>
      <c r="K26" s="6">
        <v>0.14000000000000001</v>
      </c>
    </row>
    <row r="27" spans="1:11" ht="54" customHeight="1" x14ac:dyDescent="0.2">
      <c r="A27" s="2">
        <v>19</v>
      </c>
      <c r="B27" s="1" t="s">
        <v>57</v>
      </c>
      <c r="C27" s="6">
        <v>1</v>
      </c>
      <c r="D27" s="6">
        <v>0</v>
      </c>
      <c r="E27" s="6">
        <v>0</v>
      </c>
      <c r="F27" s="6">
        <v>0.66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</row>
    <row r="28" spans="1:11" ht="63.75" customHeight="1" x14ac:dyDescent="0.2">
      <c r="A28" s="2">
        <v>20</v>
      </c>
      <c r="B28" s="1" t="s">
        <v>58</v>
      </c>
      <c r="C28" s="6">
        <v>0</v>
      </c>
      <c r="D28" s="6">
        <v>1</v>
      </c>
      <c r="E28" s="6">
        <v>0.67</v>
      </c>
      <c r="F28" s="6">
        <v>1</v>
      </c>
      <c r="G28" s="6">
        <v>0</v>
      </c>
      <c r="H28" s="6">
        <v>1</v>
      </c>
      <c r="I28" s="6">
        <v>1</v>
      </c>
      <c r="J28" s="6">
        <v>0</v>
      </c>
      <c r="K28" s="6">
        <v>1</v>
      </c>
    </row>
    <row r="29" spans="1:11" ht="14.25" customHeight="1" x14ac:dyDescent="0.2">
      <c r="A29" s="43" t="s">
        <v>4</v>
      </c>
      <c r="B29" s="43"/>
      <c r="C29" s="8">
        <f t="shared" ref="C29:J29" si="2">SUM(C30:C34)</f>
        <v>1.1400000000000001</v>
      </c>
      <c r="D29" s="8">
        <f t="shared" si="2"/>
        <v>2.25</v>
      </c>
      <c r="E29" s="8">
        <f t="shared" si="2"/>
        <v>3.24</v>
      </c>
      <c r="F29" s="8">
        <f t="shared" si="2"/>
        <v>2.85</v>
      </c>
      <c r="G29" s="8">
        <f t="shared" si="2"/>
        <v>1.5</v>
      </c>
      <c r="H29" s="8">
        <f t="shared" si="2"/>
        <v>2.61</v>
      </c>
      <c r="I29" s="8">
        <f t="shared" si="2"/>
        <v>2.46</v>
      </c>
      <c r="J29" s="8">
        <f t="shared" si="2"/>
        <v>2.46</v>
      </c>
      <c r="K29" s="8">
        <f>SUM(K30:K34)</f>
        <v>1.93</v>
      </c>
    </row>
    <row r="30" spans="1:11" ht="24.75" customHeight="1" x14ac:dyDescent="0.2">
      <c r="A30" s="2">
        <v>21</v>
      </c>
      <c r="B30" s="1" t="s">
        <v>59</v>
      </c>
      <c r="C30" s="6">
        <v>0</v>
      </c>
      <c r="D30" s="6">
        <v>0</v>
      </c>
      <c r="E30" s="6">
        <v>1</v>
      </c>
      <c r="F30" s="6">
        <v>1</v>
      </c>
      <c r="G30" s="6">
        <v>0</v>
      </c>
      <c r="H30" s="6">
        <v>1</v>
      </c>
      <c r="I30" s="6">
        <v>0</v>
      </c>
      <c r="J30" s="6">
        <v>0</v>
      </c>
      <c r="K30" s="6">
        <v>0</v>
      </c>
    </row>
    <row r="31" spans="1:11" ht="39.75" customHeight="1" x14ac:dyDescent="0.2">
      <c r="A31" s="2">
        <v>22</v>
      </c>
      <c r="B31" s="1" t="s">
        <v>60</v>
      </c>
      <c r="C31" s="6">
        <v>0.1</v>
      </c>
      <c r="D31" s="6">
        <v>0.25</v>
      </c>
      <c r="E31" s="6">
        <v>0.3</v>
      </c>
      <c r="F31" s="6">
        <v>0.03</v>
      </c>
      <c r="G31" s="6">
        <v>0.13</v>
      </c>
      <c r="H31" s="6">
        <v>0.21</v>
      </c>
      <c r="I31" s="6">
        <v>0.68</v>
      </c>
      <c r="J31" s="6">
        <v>0.68</v>
      </c>
      <c r="K31" s="6">
        <v>0.53</v>
      </c>
    </row>
    <row r="32" spans="1:11" ht="49.5" customHeight="1" x14ac:dyDescent="0.2">
      <c r="A32" s="2">
        <v>23</v>
      </c>
      <c r="B32" s="1" t="s">
        <v>61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</row>
    <row r="33" spans="1:11" ht="50.25" customHeight="1" x14ac:dyDescent="0.2">
      <c r="A33" s="2">
        <v>24</v>
      </c>
      <c r="B33" s="1" t="s">
        <v>62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</row>
    <row r="34" spans="1:11" ht="39.75" customHeight="1" x14ac:dyDescent="0.2">
      <c r="A34" s="2">
        <v>25</v>
      </c>
      <c r="B34" s="1" t="s">
        <v>63</v>
      </c>
      <c r="C34" s="6">
        <v>1.04</v>
      </c>
      <c r="D34" s="6">
        <v>2</v>
      </c>
      <c r="E34" s="6">
        <v>1.94</v>
      </c>
      <c r="F34" s="6">
        <v>1.82</v>
      </c>
      <c r="G34" s="6">
        <v>1.37</v>
      </c>
      <c r="H34" s="6">
        <v>1.4</v>
      </c>
      <c r="I34" s="6">
        <v>1.78</v>
      </c>
      <c r="J34" s="6">
        <v>1.78</v>
      </c>
      <c r="K34" s="6">
        <v>1.4</v>
      </c>
    </row>
    <row r="35" spans="1:11" x14ac:dyDescent="0.2">
      <c r="A35" s="7"/>
      <c r="B35" s="7" t="s">
        <v>64</v>
      </c>
      <c r="C35" s="28">
        <f t="shared" ref="C35:K35" si="3">C29+C22+C7</f>
        <v>6.1400000000000006</v>
      </c>
      <c r="D35" s="28">
        <f t="shared" si="3"/>
        <v>15.120000000000001</v>
      </c>
      <c r="E35" s="28">
        <f t="shared" si="3"/>
        <v>9.61</v>
      </c>
      <c r="F35" s="28">
        <f t="shared" si="3"/>
        <v>10.67</v>
      </c>
      <c r="G35" s="28">
        <f t="shared" si="3"/>
        <v>6.5</v>
      </c>
      <c r="H35" s="28">
        <f t="shared" si="3"/>
        <v>8.08</v>
      </c>
      <c r="I35" s="28">
        <f t="shared" si="3"/>
        <v>12.96</v>
      </c>
      <c r="J35" s="28">
        <f t="shared" si="3"/>
        <v>6.19</v>
      </c>
      <c r="K35" s="28">
        <f t="shared" si="3"/>
        <v>9.1499999999999986</v>
      </c>
    </row>
    <row r="36" spans="1:11" ht="13.5" customHeight="1" x14ac:dyDescent="0.2">
      <c r="A36" s="39" t="s">
        <v>65</v>
      </c>
      <c r="B36" s="40"/>
      <c r="C36" s="16">
        <v>32</v>
      </c>
      <c r="D36" s="16">
        <v>32</v>
      </c>
      <c r="E36" s="16">
        <v>32</v>
      </c>
      <c r="F36" s="16">
        <v>32</v>
      </c>
      <c r="G36" s="16">
        <v>32</v>
      </c>
      <c r="H36" s="16">
        <v>32</v>
      </c>
      <c r="I36" s="16">
        <v>32</v>
      </c>
      <c r="J36" s="16">
        <v>32</v>
      </c>
      <c r="K36" s="16">
        <v>32</v>
      </c>
    </row>
    <row r="37" spans="1:11" ht="13.5" customHeight="1" x14ac:dyDescent="0.2">
      <c r="A37" s="39" t="s">
        <v>28</v>
      </c>
      <c r="B37" s="40"/>
      <c r="C37" s="17">
        <f>C35/C36*100</f>
        <v>19.1875</v>
      </c>
      <c r="D37" s="17">
        <f t="shared" ref="D37:J37" si="4">D35/D36*100</f>
        <v>47.25</v>
      </c>
      <c r="E37" s="17">
        <f>E35/E36*100</f>
        <v>30.03125</v>
      </c>
      <c r="F37" s="17">
        <f t="shared" si="4"/>
        <v>33.34375</v>
      </c>
      <c r="G37" s="17">
        <f t="shared" si="4"/>
        <v>20.3125</v>
      </c>
      <c r="H37" s="17">
        <f t="shared" si="4"/>
        <v>25.25</v>
      </c>
      <c r="I37" s="17">
        <f t="shared" si="4"/>
        <v>40.5</v>
      </c>
      <c r="J37" s="17">
        <f t="shared" si="4"/>
        <v>19.34375</v>
      </c>
      <c r="K37" s="17">
        <f>K35/K36*100</f>
        <v>28.593749999999996</v>
      </c>
    </row>
    <row r="38" spans="1:11" ht="13.5" customHeight="1" x14ac:dyDescent="0.2">
      <c r="A38" s="39" t="s">
        <v>31</v>
      </c>
      <c r="B38" s="40"/>
      <c r="C38" s="16">
        <v>1</v>
      </c>
      <c r="D38" s="35">
        <v>2</v>
      </c>
      <c r="E38" s="16">
        <v>1</v>
      </c>
      <c r="F38" s="16">
        <v>1</v>
      </c>
      <c r="G38" s="16">
        <v>1</v>
      </c>
      <c r="H38" s="16">
        <v>1</v>
      </c>
      <c r="I38" s="35">
        <v>2</v>
      </c>
      <c r="J38" s="16">
        <v>1</v>
      </c>
      <c r="K38" s="16">
        <v>1</v>
      </c>
    </row>
    <row r="39" spans="1:11" ht="15" hidden="1" customHeight="1" x14ac:dyDescent="0.2">
      <c r="A39" s="31" t="s">
        <v>35</v>
      </c>
      <c r="B39" s="34">
        <f>SUM(C39:K39)</f>
        <v>0</v>
      </c>
      <c r="C39" s="2"/>
      <c r="D39" s="2"/>
      <c r="E39" s="2"/>
      <c r="F39" s="2"/>
      <c r="G39" s="2"/>
      <c r="H39" s="2"/>
      <c r="I39" s="2"/>
      <c r="J39" s="2"/>
      <c r="K39" s="2"/>
    </row>
    <row r="40" spans="1:11" hidden="1" x14ac:dyDescent="0.2">
      <c r="A40" s="15" t="s">
        <v>37</v>
      </c>
      <c r="B40" s="18"/>
      <c r="C40" s="15"/>
      <c r="D40" s="15"/>
      <c r="E40" s="15"/>
      <c r="F40" s="15"/>
      <c r="G40" s="15"/>
      <c r="H40" s="15"/>
      <c r="I40" s="15"/>
      <c r="J40" s="15"/>
      <c r="K40" s="15"/>
    </row>
    <row r="41" spans="1:11" hidden="1" x14ac:dyDescent="0.2">
      <c r="A41" s="15" t="s">
        <v>32</v>
      </c>
      <c r="B41" s="18">
        <v>0</v>
      </c>
      <c r="C41" s="15"/>
      <c r="D41" s="15"/>
      <c r="E41" s="15"/>
      <c r="F41" s="15"/>
      <c r="G41" s="15"/>
      <c r="H41" s="15"/>
      <c r="I41" s="15"/>
      <c r="J41" s="15"/>
      <c r="K41" s="15"/>
    </row>
    <row r="42" spans="1:11" hidden="1" x14ac:dyDescent="0.2">
      <c r="A42" s="15" t="s">
        <v>38</v>
      </c>
      <c r="B42" s="29">
        <f>B40-B41</f>
        <v>0</v>
      </c>
      <c r="C42" s="15"/>
      <c r="D42" s="15"/>
      <c r="E42" s="15"/>
      <c r="F42" s="15"/>
      <c r="G42" s="15"/>
      <c r="H42" s="15"/>
      <c r="I42" s="15"/>
      <c r="J42" s="15"/>
      <c r="K42" s="15"/>
    </row>
    <row r="43" spans="1:11" hidden="1" x14ac:dyDescent="0.2">
      <c r="A43" s="15" t="s">
        <v>24</v>
      </c>
      <c r="B43" s="18">
        <f>B42*70/100</f>
        <v>0</v>
      </c>
      <c r="C43" s="15"/>
      <c r="D43" s="15"/>
      <c r="E43" s="15"/>
      <c r="F43" s="15"/>
      <c r="G43" s="15"/>
      <c r="H43" s="15"/>
      <c r="I43" s="15"/>
      <c r="J43" s="15"/>
      <c r="K43" s="15"/>
    </row>
    <row r="44" spans="1:11" hidden="1" x14ac:dyDescent="0.2">
      <c r="A44" s="15" t="s">
        <v>25</v>
      </c>
      <c r="B44" s="18">
        <f>B42*30/100</f>
        <v>0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1:11" ht="15" hidden="1" x14ac:dyDescent="0.25">
      <c r="A45" s="26"/>
      <c r="B45" s="27" t="e">
        <f>(1*$B$42)/B39</f>
        <v>#DIV/0!</v>
      </c>
      <c r="C45" s="15"/>
      <c r="D45" s="15"/>
      <c r="E45" s="15"/>
      <c r="F45" s="15"/>
      <c r="G45" s="15"/>
      <c r="H45" s="15"/>
      <c r="I45" s="15"/>
      <c r="J45" s="15"/>
      <c r="K45" s="15"/>
    </row>
    <row r="46" spans="1:11" hidden="1" x14ac:dyDescent="0.2">
      <c r="A46" s="15"/>
      <c r="B46" s="15" t="s">
        <v>26</v>
      </c>
      <c r="C46" s="20" t="e">
        <f t="shared" ref="C46:J46" si="5">$B$45*C39</f>
        <v>#DIV/0!</v>
      </c>
      <c r="D46" s="20" t="e">
        <f t="shared" si="5"/>
        <v>#DIV/0!</v>
      </c>
      <c r="E46" s="20" t="e">
        <f t="shared" si="5"/>
        <v>#DIV/0!</v>
      </c>
      <c r="F46" s="20" t="e">
        <f t="shared" si="5"/>
        <v>#DIV/0!</v>
      </c>
      <c r="G46" s="20" t="e">
        <f t="shared" si="5"/>
        <v>#DIV/0!</v>
      </c>
      <c r="H46" s="20" t="e">
        <f t="shared" si="5"/>
        <v>#DIV/0!</v>
      </c>
      <c r="I46" s="20" t="e">
        <f t="shared" si="5"/>
        <v>#DIV/0!</v>
      </c>
      <c r="J46" s="20" t="e">
        <f t="shared" si="5"/>
        <v>#DIV/0!</v>
      </c>
      <c r="K46" s="20" t="e">
        <f>$B$45*K39</f>
        <v>#DIV/0!</v>
      </c>
    </row>
    <row r="47" spans="1:11" hidden="1" x14ac:dyDescent="0.2">
      <c r="A47" s="15"/>
      <c r="B47" s="15" t="s">
        <v>27</v>
      </c>
      <c r="C47" s="20">
        <v>0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</row>
    <row r="48" spans="1:11" hidden="1" x14ac:dyDescent="0.2">
      <c r="A48" s="15"/>
      <c r="B48" s="21" t="s">
        <v>23</v>
      </c>
      <c r="C48" s="25" t="e">
        <f>C46+C47</f>
        <v>#DIV/0!</v>
      </c>
      <c r="D48" s="22" t="e">
        <f t="shared" ref="D48:J48" si="6">D46+D47</f>
        <v>#DIV/0!</v>
      </c>
      <c r="E48" s="22" t="e">
        <f t="shared" si="6"/>
        <v>#DIV/0!</v>
      </c>
      <c r="F48" s="22" t="e">
        <f t="shared" si="6"/>
        <v>#DIV/0!</v>
      </c>
      <c r="G48" s="22" t="e">
        <f t="shared" si="6"/>
        <v>#DIV/0!</v>
      </c>
      <c r="H48" s="22" t="e">
        <f t="shared" si="6"/>
        <v>#DIV/0!</v>
      </c>
      <c r="I48" s="22" t="e">
        <f t="shared" si="6"/>
        <v>#DIV/0!</v>
      </c>
      <c r="J48" s="22" t="e">
        <f t="shared" si="6"/>
        <v>#DIV/0!</v>
      </c>
      <c r="K48" s="22" t="e">
        <f>K46+K47</f>
        <v>#DIV/0!</v>
      </c>
    </row>
    <row r="49" spans="2:4" hidden="1" x14ac:dyDescent="0.2"/>
    <row r="50" spans="2:4" hidden="1" x14ac:dyDescent="0.2">
      <c r="B50" s="14">
        <f>B42+'2023 год МО ПНФ АПП'!B43</f>
        <v>0</v>
      </c>
    </row>
    <row r="57" spans="2:4" x14ac:dyDescent="0.2">
      <c r="D57" s="37"/>
    </row>
  </sheetData>
  <mergeCells count="7">
    <mergeCell ref="B4:J4"/>
    <mergeCell ref="A36:B36"/>
    <mergeCell ref="A37:B37"/>
    <mergeCell ref="A38:B38"/>
    <mergeCell ref="A7:B7"/>
    <mergeCell ref="A22:B22"/>
    <mergeCell ref="A29:B29"/>
  </mergeCells>
  <pageMargins left="0.70866141732283472" right="0.11811023622047245" top="0.35433070866141736" bottom="0.15748031496062992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 год МО ПНФ АПП</vt:lpstr>
      <vt:lpstr>2023 год МО ПНФ по всем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2023-10-04T04:06:46Z</dcterms:modified>
</cp:coreProperties>
</file>