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2022" sheetId="11" r:id="rId1"/>
  </sheets>
  <definedNames>
    <definedName name="_xlnm._FilterDatabase" localSheetId="0" hidden="1">'2022'!$C$5:$N$90</definedName>
    <definedName name="_xlnm.Print_Titles" localSheetId="0">'2022'!$1:$6</definedName>
  </definedNames>
  <calcPr calcId="144525"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9" i="11" l="1"/>
  <c r="J82" i="11" l="1"/>
  <c r="C86" i="11"/>
  <c r="C74" i="11"/>
  <c r="C75" i="11"/>
  <c r="C73"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8" i="11"/>
  <c r="C54" i="11"/>
  <c r="C53" i="11"/>
  <c r="I60" i="11"/>
  <c r="I59" i="11"/>
  <c r="C68" i="11"/>
  <c r="C69" i="11"/>
  <c r="C67" i="11"/>
  <c r="C66" i="11"/>
  <c r="C62" i="11"/>
  <c r="C63" i="11"/>
  <c r="C64" i="11"/>
  <c r="C65" i="11"/>
  <c r="C61" i="11"/>
  <c r="C60" i="11" l="1"/>
  <c r="C59" i="11" s="1"/>
  <c r="J31" i="11"/>
  <c r="F40" i="11" l="1"/>
  <c r="J29" i="11"/>
  <c r="H60" i="11" l="1"/>
  <c r="G60" i="11"/>
  <c r="G59" i="11" s="1"/>
  <c r="E60" i="11" l="1"/>
  <c r="E59" i="11" s="1"/>
  <c r="F60" i="11"/>
  <c r="F59" i="11" s="1"/>
  <c r="H59" i="11"/>
  <c r="J60" i="11"/>
  <c r="J59" i="11" s="1"/>
  <c r="K60" i="11"/>
  <c r="K59" i="11" s="1"/>
  <c r="L60" i="11"/>
  <c r="L59" i="11" s="1"/>
  <c r="M60" i="11"/>
  <c r="M59" i="11" s="1"/>
  <c r="N60" i="11"/>
  <c r="N59" i="11" s="1"/>
  <c r="D44" i="11"/>
  <c r="E76" i="11"/>
  <c r="F76" i="11"/>
  <c r="G76" i="11"/>
  <c r="H76" i="11"/>
  <c r="I76" i="11"/>
  <c r="J76" i="11"/>
  <c r="K76" i="11"/>
  <c r="L76" i="11"/>
  <c r="M76" i="11"/>
  <c r="N76" i="11"/>
  <c r="E72" i="11"/>
  <c r="F72" i="11"/>
  <c r="G72" i="11"/>
  <c r="H72" i="11"/>
  <c r="I72" i="11"/>
  <c r="J72" i="11"/>
  <c r="K72" i="11"/>
  <c r="L72" i="11"/>
  <c r="M72" i="11"/>
  <c r="N72" i="11"/>
  <c r="E70" i="11"/>
  <c r="F70" i="11"/>
  <c r="G70" i="11"/>
  <c r="H70" i="11"/>
  <c r="I70" i="11"/>
  <c r="J70" i="11"/>
  <c r="K70" i="11"/>
  <c r="L70" i="11"/>
  <c r="M70" i="11"/>
  <c r="N70" i="11"/>
  <c r="E57" i="11"/>
  <c r="F57" i="11"/>
  <c r="G57" i="11"/>
  <c r="H57" i="11"/>
  <c r="I57" i="11"/>
  <c r="J57" i="11"/>
  <c r="K57" i="11"/>
  <c r="L57" i="11"/>
  <c r="M57" i="11"/>
  <c r="N57" i="11"/>
  <c r="F55" i="11"/>
  <c r="G55" i="11"/>
  <c r="H55" i="11"/>
  <c r="I55" i="11"/>
  <c r="J55" i="11"/>
  <c r="K55" i="11"/>
  <c r="L55" i="11"/>
  <c r="M55" i="11"/>
  <c r="N55" i="11"/>
  <c r="E55" i="11"/>
  <c r="F52" i="11"/>
  <c r="G52" i="11"/>
  <c r="H52" i="11"/>
  <c r="I52" i="11"/>
  <c r="J52" i="11"/>
  <c r="K52" i="11"/>
  <c r="L52" i="11"/>
  <c r="M52" i="11"/>
  <c r="N52" i="11"/>
  <c r="E52" i="11"/>
  <c r="G50" i="11"/>
  <c r="G7" i="11" s="1"/>
  <c r="H50" i="11"/>
  <c r="H7" i="11" s="1"/>
  <c r="I50" i="11"/>
  <c r="J50" i="11"/>
  <c r="K50" i="11"/>
  <c r="K7" i="11" s="1"/>
  <c r="L50" i="11"/>
  <c r="M50" i="11"/>
  <c r="M7" i="11" s="1"/>
  <c r="N50" i="11"/>
  <c r="F50" i="11"/>
  <c r="F7" i="11" s="1"/>
  <c r="E50" i="11"/>
  <c r="E7" i="11" s="1"/>
  <c r="D71" i="11"/>
  <c r="D70" i="11" s="1"/>
  <c r="C71" i="11"/>
  <c r="C70" i="11" s="1"/>
  <c r="D69" i="11"/>
  <c r="D68" i="11"/>
  <c r="D61" i="11"/>
  <c r="D62" i="11"/>
  <c r="D63" i="11"/>
  <c r="D64" i="11"/>
  <c r="D65" i="11"/>
  <c r="D66" i="11"/>
  <c r="D67" i="11"/>
  <c r="D58" i="11"/>
  <c r="D57" i="11" s="1"/>
  <c r="C58" i="11"/>
  <c r="C57" i="11" s="1"/>
  <c r="D56" i="11"/>
  <c r="D55" i="11" s="1"/>
  <c r="C56" i="11"/>
  <c r="C55" i="11" s="1"/>
  <c r="D54" i="11"/>
  <c r="D53" i="11"/>
  <c r="D52" i="11" s="1"/>
  <c r="D51" i="11"/>
  <c r="D50" i="11" s="1"/>
  <c r="C51" i="11"/>
  <c r="C50" i="11" s="1"/>
  <c r="D49" i="11"/>
  <c r="D47" i="11"/>
  <c r="D42" i="11"/>
  <c r="D38" i="11"/>
  <c r="D39" i="11"/>
  <c r="D31" i="11"/>
  <c r="D29" i="11"/>
  <c r="D27" i="11"/>
  <c r="I7" i="11" l="1"/>
  <c r="N7" i="11"/>
  <c r="L7" i="11"/>
  <c r="J7" i="11"/>
  <c r="D60" i="11"/>
  <c r="D59" i="11" s="1"/>
  <c r="C52" i="11"/>
  <c r="D7" i="11" l="1"/>
  <c r="C7" i="11" l="1"/>
  <c r="D75" i="11" l="1"/>
  <c r="D41" i="11" l="1"/>
  <c r="C83" i="11" l="1"/>
  <c r="D83" i="11"/>
  <c r="C82" i="11"/>
  <c r="D82" i="11"/>
  <c r="D88" i="11" l="1"/>
  <c r="C88" i="11"/>
  <c r="N87" i="11"/>
  <c r="M87" i="11"/>
  <c r="L87" i="11"/>
  <c r="K87" i="11"/>
  <c r="J87" i="11"/>
  <c r="I87" i="11"/>
  <c r="H87" i="11"/>
  <c r="G87" i="11"/>
  <c r="F87" i="11"/>
  <c r="E87" i="11"/>
  <c r="D87" i="11"/>
  <c r="C87" i="11"/>
  <c r="D86" i="11"/>
  <c r="N85" i="11"/>
  <c r="N84" i="11" s="1"/>
  <c r="M85" i="11"/>
  <c r="L85" i="11"/>
  <c r="L84" i="11" s="1"/>
  <c r="K85" i="11"/>
  <c r="K84" i="11" s="1"/>
  <c r="J85" i="11"/>
  <c r="J84" i="11" s="1"/>
  <c r="I85" i="11"/>
  <c r="I84" i="11" s="1"/>
  <c r="H85" i="11"/>
  <c r="G85" i="11"/>
  <c r="G84" i="11" s="1"/>
  <c r="F85" i="11"/>
  <c r="F84" i="11" s="1"/>
  <c r="E85" i="11"/>
  <c r="D85" i="11"/>
  <c r="D84" i="11" s="1"/>
  <c r="M84" i="11"/>
  <c r="D81" i="11"/>
  <c r="C81" i="11"/>
  <c r="D80" i="11"/>
  <c r="C80" i="11"/>
  <c r="D79" i="11"/>
  <c r="C79" i="11"/>
  <c r="D78" i="11"/>
  <c r="C78" i="11"/>
  <c r="D77" i="11"/>
  <c r="C77" i="11"/>
  <c r="C76" i="11" s="1"/>
  <c r="D74" i="11"/>
  <c r="D73" i="11"/>
  <c r="C72" i="11"/>
  <c r="D48" i="11"/>
  <c r="D46" i="11"/>
  <c r="D45" i="11"/>
  <c r="D40" i="11"/>
  <c r="D43" i="11"/>
  <c r="D37" i="11"/>
  <c r="D36" i="11"/>
  <c r="D35" i="11"/>
  <c r="D34" i="11"/>
  <c r="D33" i="11"/>
  <c r="D32" i="11"/>
  <c r="D30" i="11"/>
  <c r="D28" i="11"/>
  <c r="D26" i="11"/>
  <c r="D25" i="11"/>
  <c r="D24" i="11"/>
  <c r="D23" i="11"/>
  <c r="D22" i="11"/>
  <c r="D21" i="11"/>
  <c r="D20" i="11"/>
  <c r="D19" i="11"/>
  <c r="D18" i="11"/>
  <c r="D17" i="11"/>
  <c r="D16" i="11"/>
  <c r="D15" i="11"/>
  <c r="D14" i="11"/>
  <c r="D13" i="11"/>
  <c r="D12" i="11"/>
  <c r="D11" i="11"/>
  <c r="D10" i="11"/>
  <c r="D9" i="11"/>
  <c r="D8" i="11"/>
  <c r="D72" i="11" l="1"/>
  <c r="E84" i="11"/>
  <c r="C85" i="11"/>
  <c r="D76" i="11"/>
  <c r="I89" i="11"/>
  <c r="G89" i="11"/>
  <c r="K89" i="11"/>
  <c r="M89" i="11"/>
  <c r="L89" i="11"/>
  <c r="E89" i="11"/>
  <c r="J89" i="11"/>
  <c r="F89" i="11"/>
  <c r="C84" i="11"/>
  <c r="N89" i="11"/>
  <c r="H84" i="11"/>
  <c r="H89" i="11" l="1"/>
  <c r="D89" i="11"/>
  <c r="N90" i="11"/>
  <c r="J90" i="11"/>
  <c r="F90" i="11" l="1"/>
  <c r="D90" i="11"/>
</calcChain>
</file>

<file path=xl/sharedStrings.xml><?xml version="1.0" encoding="utf-8"?>
<sst xmlns="http://schemas.openxmlformats.org/spreadsheetml/2006/main" count="260" uniqueCount="255">
  <si>
    <t>ИНФОРМАЦИЯ О ХОДЕ РЕАЛИЗАЦИИ ГОСУДАРСТВЕННОЙ ПРОГРАММЫ РЕСПУБЛИКИ ТЫВА</t>
  </si>
  <si>
    <t>№</t>
  </si>
  <si>
    <t>Наименование мероприятия (объекта)</t>
  </si>
  <si>
    <t>Объемы финансирования (тыс.руб.)</t>
  </si>
  <si>
    <t>Фактический результат выполнения мероприятий (в отчетном периоде и нарастающим итогом с начала года)</t>
  </si>
  <si>
    <t>всего</t>
  </si>
  <si>
    <t>Федеральный бюджет</t>
  </si>
  <si>
    <t>Республиканский бюджет</t>
  </si>
  <si>
    <t>местные бюджеты</t>
  </si>
  <si>
    <t>внебюджетные источники</t>
  </si>
  <si>
    <t>план</t>
  </si>
  <si>
    <t>факт</t>
  </si>
  <si>
    <t xml:space="preserve">предусмотрено программой </t>
  </si>
  <si>
    <t>предусмотрено уточненной бюджетной росписью на отчетный период</t>
  </si>
  <si>
    <t>исполнено (кассовые расходы)</t>
  </si>
  <si>
    <t>Подпрограмма 1 «Совершенствование оказания медицинской помощи, включая профилактику заболеваний и формирование здорового образа жизни»</t>
  </si>
  <si>
    <t xml:space="preserve">Проведение диспансеризации определенных групп взрослого населения Республики Тыва </t>
  </si>
  <si>
    <t>Проведение диспансеризации население Республики Тыва (для детей)</t>
  </si>
  <si>
    <t>Проведение осмотров в Центре здоровья (для взрослых)</t>
  </si>
  <si>
    <t>Проведение осмотров в Центре здоровья (для детей)</t>
  </si>
  <si>
    <t>Проведение профилактических медицинских осмотров (для взрослых)</t>
  </si>
  <si>
    <t>Проведение профилактических медицинских осмотров (для детей)</t>
  </si>
  <si>
    <t>Оказание неотложной медицинской помощи</t>
  </si>
  <si>
    <t>Оказание медицинской помощи в амбулаторно-поликлиническом звене (обращение)</t>
  </si>
  <si>
    <t>Развитие первичной медико-санитарной помощи</t>
  </si>
  <si>
    <t>Совершенствование медицинской эвакуации</t>
  </si>
  <si>
    <t>Оказание скорой медицинской помощи</t>
  </si>
  <si>
    <t>Субсидии на высокотехнологичную медицинскую помощь, не включенной в базовую программу обязательного медицинского страхования</t>
  </si>
  <si>
    <t>Оказание высокотехнологичной медицинской помощи по профилю неонатология в ГБУЗ РТ "Перинатальный центр РТ"</t>
  </si>
  <si>
    <t>Оказание высокотехнологичной медицинской помощи по профилю акушерство и гинекология в ГБУЗ РТ "Перинатальный центр РТ"</t>
  </si>
  <si>
    <t>Обеспечение проведения процедуры ЭКО</t>
  </si>
  <si>
    <t>Реализация государственных функций в области социальной политики (обеспечение питанием беременных женщин, кормящих матерей и детей до 3-х лет)</t>
  </si>
  <si>
    <t>Субсидии на закупку оборудования и расходных материалов для неонатального и аудиологического скрининга</t>
  </si>
  <si>
    <t>Субвенции на обеспечение лекарственными препаратами, медицинскими изделиями, а также специализированными продуктами лечебного питания для детей-инвалидов</t>
  </si>
  <si>
    <t>Обеспечения необходимыми лекарственными препаратами и изделиями медицинского назначения больных хроническими заболеваниями, детей до 3-х лет, беременных женщин, отдельных категорий граждан</t>
  </si>
  <si>
    <t>2</t>
  </si>
  <si>
    <t>Подпрограмма 2 «Развитие медицинской реабилитации и санаторно-курортного лечения, в том числе детей»</t>
  </si>
  <si>
    <t>2.1</t>
  </si>
  <si>
    <t>Оказание реабилитационной медицинской помощи</t>
  </si>
  <si>
    <t>Оздоровление детей, находящихся на диспансерном наблюдении медицинских организациях в условиях санаторно-курортных учреждений</t>
  </si>
  <si>
    <t>3</t>
  </si>
  <si>
    <t>Подпрограмма 3 «Развитие кадровых ресурсов в здравоохранении»</t>
  </si>
  <si>
    <t>3.1</t>
  </si>
  <si>
    <t>Расходы на обеспечение деятельности (оказание услуг)</t>
  </si>
  <si>
    <t>3.2</t>
  </si>
  <si>
    <t>Стипендии студентам  Республиканского медицинского колледжа</t>
  </si>
  <si>
    <t>3.3</t>
  </si>
  <si>
    <t>Централизованные расходы на курсовые и сертификационные мероприятия</t>
  </si>
  <si>
    <t>3.4</t>
  </si>
  <si>
    <t>5</t>
  </si>
  <si>
    <t>Медицинское страхование неработающего населения</t>
  </si>
  <si>
    <t>Субсидии на реализацию мероприятий по предупреждению и борьбе с социально значимыми инфекционными  заболеваниями</t>
  </si>
  <si>
    <t>Централизованные расходы на отправку больных на лечение за пределы республики</t>
  </si>
  <si>
    <t>Реализация государственной информационной системы в сфере здравоохранения, соответствующая требованиям Минздрава России, подключенная к ЕГИСЗ</t>
  </si>
  <si>
    <t>1.1.</t>
  </si>
  <si>
    <t>Подготовка кадров средних медицинских работников</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</si>
  <si>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</si>
  <si>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</si>
  <si>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2.2</t>
  </si>
  <si>
    <t>3.5</t>
  </si>
  <si>
    <t>1.</t>
  </si>
  <si>
    <t>1.2.</t>
  </si>
  <si>
    <t>1.3.</t>
  </si>
  <si>
    <t>1.4.</t>
  </si>
  <si>
    <t>1.5.</t>
  </si>
  <si>
    <t>1.6.</t>
  </si>
  <si>
    <t>1.7.</t>
  </si>
  <si>
    <t>1.8.</t>
  </si>
  <si>
    <t>1.9.</t>
  </si>
  <si>
    <t>1.10.</t>
  </si>
  <si>
    <t>1.11.</t>
  </si>
  <si>
    <t>1.12.</t>
  </si>
  <si>
    <t>1.13.</t>
  </si>
  <si>
    <t>1.14.</t>
  </si>
  <si>
    <t>Высокотехнологичная медицинская помощь</t>
  </si>
  <si>
    <t>1.21.</t>
  </si>
  <si>
    <t>1.22.</t>
  </si>
  <si>
    <t>1.23.</t>
  </si>
  <si>
    <t>1.27.</t>
  </si>
  <si>
    <t>1.26.</t>
  </si>
  <si>
    <t>1.28.</t>
  </si>
  <si>
    <t>1.29.</t>
  </si>
  <si>
    <t>1.30.</t>
  </si>
  <si>
    <t>1.31.</t>
  </si>
  <si>
    <t>1.32.</t>
  </si>
  <si>
    <t>1.33.</t>
  </si>
  <si>
    <t>1.34.</t>
  </si>
  <si>
    <t>1.35.</t>
  </si>
  <si>
    <t>1.36.</t>
  </si>
  <si>
    <t>1.37.</t>
  </si>
  <si>
    <t>1.38.</t>
  </si>
  <si>
    <t>Всего Программе</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</si>
  <si>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</si>
  <si>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1.39.</t>
  </si>
  <si>
    <t>1.40.</t>
  </si>
  <si>
    <t>1.41.</t>
  </si>
  <si>
    <t>1.42.</t>
  </si>
  <si>
    <t>1.43.</t>
  </si>
  <si>
    <t>1.44.</t>
  </si>
  <si>
    <t>1.45.</t>
  </si>
  <si>
    <t>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</si>
  <si>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Приведение материально-технической базы медицинских организаций, оказывающих первичную медико-санитарную помощь взрослым и детям, их  обособленных структурных подразделений, центральных районных и районных больниц в соответствие с требованиями порядков оказания медицинской помощи, их дооснащение и переоснащение оборудованием для оказания медицинской помощи</t>
  </si>
  <si>
    <t>3.7.</t>
  </si>
  <si>
    <t>Единовременные выплаты врачам, выезжающим на работу в сельскую местность</t>
  </si>
  <si>
    <t>3.8.</t>
  </si>
  <si>
    <t>Лекарственное обеспечение для лечения пациентов с хроническими вирусными гепатитами</t>
  </si>
  <si>
    <t>Единовременные компенсационные выплаты медицинским работникам в возрасте до 50 лет, имеющим высшее образование, прибывшим на работу в сельский населенный пункт, либо рабочий поселок, либо поселок городского типа или переехавший на работу в сельский населенный пункт, либо рабочий поселок, либо поселок городского типа из другого населенного пункта</t>
  </si>
  <si>
    <t>Обеспечение лекарственными препаратами больных туберкулезом</t>
  </si>
  <si>
    <t>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</si>
  <si>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1.15</t>
  </si>
  <si>
    <t>1.20.</t>
  </si>
  <si>
    <t>1.24</t>
  </si>
  <si>
    <t>Субсидии подведомственным бюджетным учреждениям здравоохранения (прочие)</t>
  </si>
  <si>
    <t>Субсидии подведомственным бюджетным учреждениям здравоохранения (ГАУЗ РТ санаторий профилакторий Серебрянка)</t>
  </si>
  <si>
    <t>Субсидии бюджетным учреждениям здравоохранения на оказание медицинской помощи в круглосуточном стационаре</t>
  </si>
  <si>
    <t>Субсидии бюджетным учреждениям здравоохранения на оказание медицинской помощи в амбулаторных условиях</t>
  </si>
  <si>
    <t>Субсидии бюджетным учреждениям здравоохранения на оказание паллиативной медицинской помощи в условиях круглосуточного стационара</t>
  </si>
  <si>
    <t>Централизованные расходы на увеличение стоимости основных средств</t>
  </si>
  <si>
    <t>Централизованные расходы на приобретение медикаментов</t>
  </si>
  <si>
    <t>Реализация отдельных полномочий в области лекарственного обеспечения</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</si>
  <si>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 № 157-ФЗ  «Об иммунопрофилактике инфекционных болезней»</t>
  </si>
  <si>
    <t>Софинансирование капитальных вложений в объекты государственной собственности субъектов Российской Федерации</t>
  </si>
  <si>
    <t xml:space="preserve">Развитие паллиативной медицинской помощи </t>
  </si>
  <si>
    <t>Реализация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</si>
  <si>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1.46.</t>
  </si>
  <si>
    <t>1.47.</t>
  </si>
  <si>
    <t>Региональный проект "Развитие системы оказания первичной медико-санитарной помощи"</t>
  </si>
  <si>
    <t>1.48.</t>
  </si>
  <si>
    <t>1.48.2.</t>
  </si>
  <si>
    <t>Обеспечение закупки авиационных работ в целях медицинской помощи</t>
  </si>
  <si>
    <t xml:space="preserve"> Региональный проект "Борьба с сердечно-сосудистыми заболеваниями"</t>
  </si>
  <si>
    <t>1.49.</t>
  </si>
  <si>
    <t>Оснащение оборудованием региональных сосудистых центов и первичных сосудистых отделений</t>
  </si>
  <si>
    <t>1.49.1.</t>
  </si>
  <si>
    <t>1.49.2.</t>
  </si>
  <si>
    <t>Региональный проект "Борьба с онкологическими заболеваниями"</t>
  </si>
  <si>
    <t>1.50.</t>
  </si>
  <si>
    <t>Создание и оснащение  референс-центров для проведения иммуногостохимических,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 в Республике Тыва</t>
  </si>
  <si>
    <t>Региональный проект "Разработка и реализация программы системной поддержки и повышения качества жизни граждан старшего поколения" ("Старшее поколение")"</t>
  </si>
  <si>
    <t>1.50.1.</t>
  </si>
  <si>
    <t>1.52.</t>
  </si>
  <si>
    <t>1.52.1.</t>
  </si>
  <si>
    <t>Региональный проект "Модернизация первичного звена здравоохранения Республики Тыва на 2021-2025 годы"</t>
  </si>
  <si>
    <t>1.53.</t>
  </si>
  <si>
    <t>1.53.1.</t>
  </si>
  <si>
    <t xml:space="preserve">Осуществление нового строительства (его завершение), замены зданий в случае высокой степени износа, наличие избыточных площадей медицинских организаций и их обособленных структурных подразделений, на базе которых оказывается первичная медико-санитарная помощь (поликлиники,поликлинические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районов и районных больниц </t>
  </si>
  <si>
    <t>Фельдшерско-акушерский пункт Тоджинский район, с. Сыстыг-Хем</t>
  </si>
  <si>
    <t>1.53.1.16.</t>
  </si>
  <si>
    <t>Фельдшерско-акушерский пункт Овюрский район, с. Чаа-Суур, ул. Ленина, д. 20</t>
  </si>
  <si>
    <t>Фельдшерско-акушерский пункт Тандинский район, с. Успенка</t>
  </si>
  <si>
    <t>Фельдшерско-акушерский пункт Тес-Хемский район, с. Белдир-Арыг</t>
  </si>
  <si>
    <t>Врачебная амбулатория Эрзинский район, с. Морен</t>
  </si>
  <si>
    <t>Фельдшерско-акушерский пункт Пий-Хемский район, с. Шивилиг</t>
  </si>
  <si>
    <t>1.53.1.17.</t>
  </si>
  <si>
    <t>1.53.1.18.</t>
  </si>
  <si>
    <t>1.53.1.19.</t>
  </si>
  <si>
    <t>1.53.1.20.</t>
  </si>
  <si>
    <t>1.53.1.21.</t>
  </si>
  <si>
    <t>1.53.3.</t>
  </si>
  <si>
    <t xml:space="preserve">Осуществление капитального ремонта зданий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районов и районных больниц. </t>
  </si>
  <si>
    <t xml:space="preserve">Оснащение автомобильным транспортом медицинских организаций, оказывающих первичную медико-санитарную помощь, центральных районных и районных больниц, расположенных в сельской местности, поселках городского типа и малых городах (с численностью населения до 50тыс. человек),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 </t>
  </si>
  <si>
    <t>1.53.4.</t>
  </si>
  <si>
    <t>1.53.5.</t>
  </si>
  <si>
    <t>Региональный проект "Формирование системы мотивации граждан к здоровому образу жизни, включая здоровое питание и отказ от вредных привычек"</t>
  </si>
  <si>
    <t>1.55.</t>
  </si>
  <si>
    <t>1.55.1.</t>
  </si>
  <si>
    <t>2.5</t>
  </si>
  <si>
    <t>Выплаты Государственной премии Республики Тыва в области здравоохранения "Доброе сердце" - "Буянныг чурек"</t>
  </si>
  <si>
    <t>4</t>
  </si>
  <si>
    <t>Подпрограмма 4 «Информационные технологии в здравоохранении»</t>
  </si>
  <si>
    <t>Региональный проект "Создание единого цифрового контура в здравоохранении Республики Тыва на основе единой государственной информационной системы здравоохранения (ЕГИСЗ РТ)"</t>
  </si>
  <si>
    <t>4.3.</t>
  </si>
  <si>
    <t>4.3.1.</t>
  </si>
  <si>
    <t>Подпрограмма 5 «Организация обязательного медицинского страхования граждан Республики Тыва».</t>
  </si>
  <si>
    <t>5.1</t>
  </si>
  <si>
    <t>В 2023 году запланировано оказание высокотехнологичной медицинской помощи, не включенной в базовую программу обязательного медицинского страхования 4 больным на сумму 1 544 000,00 рублей.</t>
  </si>
  <si>
    <t>Субсидии бюджетным учреждениям здравоохранения по оказанию медицинской помощи в дневном стационаре</t>
  </si>
  <si>
    <t>Субсидии бюджетным учреждениям здравоохранения (ГБУЗ РТ "Противотуберкулезный санаторий "Балгазын")</t>
  </si>
  <si>
    <t>Субсидии бюджетным учреждениям здравоохранения (ГБУЗ РТ "Станция переливания крови")</t>
  </si>
  <si>
    <t>Централизованные расходы на текущий и капитальный ремонт, приобретение строительных материалов учреждений здравоохранения</t>
  </si>
  <si>
    <t>Капитальный ремонт объектов республиканской собственности социальной сферы</t>
  </si>
  <si>
    <t>На выплаты Государственной премии Республики Тыва в области здравоохранения "Доброе сердце" - "Буянныг чурек" в 2023 году предусмотрено 6 800 000,00 руб.</t>
  </si>
  <si>
    <t>На осуществление единовременных компенсационных выплат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в 2023 году предусмотрено 59 000 000,00 рублей.</t>
  </si>
  <si>
    <t>Случаев поствакцинальных осложнений не выявлено.</t>
  </si>
  <si>
    <t>На 2023 год для реализации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 предусмотрено 2 391 400,00 рублей.</t>
  </si>
  <si>
    <t xml:space="preserve">На 2023 год запланировано проведение 100 случаев процедур экстракорпорального оплодотворения. </t>
  </si>
  <si>
    <t>На строительство ФАП с. Чаа-Суур заключен госконтракт с подрядной организацией ООО "СТРОЙСЕРВИС" на сумму 8 590 000 руб. На сегодняшний день отведен земельный участок под строительство объекта и оформлены документы на земельный участок.Договор в безвозмездное пользование, сроком на 11 месяцев представлен. Подрядной организацией на выполнение проектных работ (геолого-геодезические изыскания, привязка к местности) и на прохождение госэкспертизы на достоверности сметной документации заключен договор с ООО «Авангард». Имеется договор ТУ на ФАП с. Чаа-Суур. Произведено авансирование на сумму 859 000,00 руб.</t>
  </si>
  <si>
    <t>На строительство ФАП с. Белдир-Арыг заключен госконтракт с подрядной организацией ООО «Кристалл Плюс» на сумму 11 467 597,00 руб. На сегодняшний день, договор на безвозмездное пользование, сроком на 11 месяцев представлен. Отведен земельный участок под строительство объекта и оформлен документы на земельный участок. Подрядной организацией на выполнение проектных работ (геолого-геодезические изыскания, привязка к местности) и на прохождение госэкспертизы на достоверности сметной документации заключен договор с ООО «Авангард». Произведено авансирование на сумму 6 087 823,20 руб.</t>
  </si>
  <si>
    <t>На строительство ФАП с. Шивилиг заключен госконтракт с подрядной организацией ООО "СТРОЙСЕРВИС" на сумму 8 590 000,00 руб. На сегодняшний день, договор на безвозмездное пользование, сроком на 11 месяцев представлен. Отведен земельный участок под строительство объекта и оформлен документы на земельный участок. Подрядной организацией на выполнение проектных работ (геолого-геодезические изыскания, привязка к местности) и на прохождение госэкспертизы на достоверности сметной документации заключен договор с ООО «Авангард». Подана заявка на ТУ. Произведено авансирование на сумму 859 000,00 руб.</t>
  </si>
  <si>
    <t>На строительство ВА с. Морен заключен госконтракт с подрядной организацией ООО "СТРОЙСЕРВИС" на сумму 12 290 000,00 руб. На сегодняшний день, договор на безвозмездное пользование, сроком на 11 месяцев представлен. Отведен земельный участок под строительство объекта и оформлен документ на земельный участок. Подрядной организацией на выполнение проектных работ (геолого-геодезические изыскания, привязка к местности) и на прохождение госэкспертизы на достоверности сметной документации заключен договор с ООО «Авангард». Подана заявка на ТУ. Произведено авансирование на сумму 1 229 000,00 руб.</t>
  </si>
  <si>
    <t>На строительство ФАП с. Сыстыг-Хем заключен госконтракт с подрядной организацией ООО «Развитие» на сумму 8 646 000 руб. На сегодняшний день, договор на безвозмездное пользование, сроком на 11 месяцев представлен. Отведен земельный участок под строительство объекта и оформлен документ на земельный участок. Выполнены работы по бурению скважины ФАПа. Подрядной организацией на выполнение проектных работ (геолого-геодезические изыскания, привязка к местности) и на прохождение госэкспертизы на достоверности сметной документации заключен договор с ООО «Авангард». Произведено авансирование на сумму 864 600,00 руб.</t>
  </si>
  <si>
    <t>В соответствии Соглашением о предоставлении иного межбюджетного трансферта из федерального бюджета бюджету субъекта Российской Федерации в целях софинансирования, в том числе в полном объеме, расходных обязательств субъекта Российской Федерации, возникающих при оснащении оборудованием региональных сосудистых центров и первичных сосудистых отделений в 2023 году запланировано приобретение оборудования на сумму 23 449 800,00 рублей. Ожидается заключение ГК на поставку Комплекс диагностический для ультразвуковых исследований экспертного класса с возможностью исследования брахиоцефальных сосудов, аорты, нижней полой вены, выполнения транскраниальных исследований, трансторакальной и чреспищеводной эхокардиографии - 2 ед., Аппарат искусственной вентиляции легких - 1 ед. на общую сумму 19 984 933,34 руб.</t>
  </si>
  <si>
    <t>"Развитие здравоохранения на 2018-2025 годы" за 3 мес. 2023 г.</t>
  </si>
  <si>
    <t>факт*</t>
  </si>
  <si>
    <t>*</t>
  </si>
  <si>
    <t>за 2 мес. 2023</t>
  </si>
  <si>
    <t>В 2023 году запланировано проведение диспансеризации определенных групп взрослого населения 106343 случая. Факт за отчетный период 6295 случаев на сумму 25 277,78 тыс. руб.</t>
  </si>
  <si>
    <t>На 2023 год запланирован0 проведение диспансеризации детей  4318 случая. Факт за отчетный период 16 случаев на сумму 167,26 тыс. руб.</t>
  </si>
  <si>
    <t>На 2023 год запланировано проведение в ГБУЗ РТ "Республиканском центре медицинской профилактики"  осмотров 5736 посещений. Факт за отчетный период 857 случаев на сумму 2 074,14 тыс. руб.</t>
  </si>
  <si>
    <t>На 2023 год запланировано проведение в ГБУЗ РТ "Республиканский центр восстановительной медицины и реабилитации для детей" осмотров 3540 посещений. Факт за отчетный период 578 случаев на сумму 1 018,03 тыс. руб.</t>
  </si>
  <si>
    <t>На 2023 год запланировано проведение профилактических медицинских осмотров взрослых 27527 случаев. Факт за отчетный период 2173 случаев на сумму 6 838,17 тыс. руб.</t>
  </si>
  <si>
    <t>На 2022 год запланировано проведение профилактических медицинских осмотров детей 57684 случаев. Факт за отчетный период 4321 случаев на сумму 14 993,61 тыс. руб.</t>
  </si>
  <si>
    <t>На 2022 год запланировано по неотложной медицинской помощи 172993 случаев. Факт за отчетный период 27624 случаев на сумму 37 250,53 тыс. руб.</t>
  </si>
  <si>
    <t>На 2023 запланировано в амбулаторно-поликлиническом звене обращение по заболеваниям 1692884 случаев. Факт за отчетный период 74136 случаев на сумму 191 659,72 тыс. руб.</t>
  </si>
  <si>
    <t>На 2023 год запланировано профилактические посещение 873875. Факт за отчетный период 113317 случаев на сумму 79 650,76 тыс. руб.</t>
  </si>
  <si>
    <t>По медицинской эвакуации (наземная эвакуация) на 2023 год запланировано обслуживание 458 вызовов. Факт за отчетный период 51 вызовов на сумму 947,75 тыс. руб.</t>
  </si>
  <si>
    <t>На 2023 год запланировано обслуживание  92565 вызовов скорой медицинской помощи. Факт за отчетный период 15159 вызовов на сумму 84 639,40 тыс. руб.</t>
  </si>
  <si>
    <t>На 2023 год запланировано оказание по высокотехнологической медицинской помощи по профилю "Неонатология" 149 случаев в ГБУЗ РТ "Перинатальный центр". Факт за отчетный период 12 случаев на сумму 2 641,65 тыс. руб.</t>
  </si>
  <si>
    <t>На 2023 год запланировано оказание по высокотехнологической медицинской помощи по профилю "Акушерство и гинекология" 71 случая в ГБУЗ РТ "Перинатальный центр". Факт за отчетный период 16 случаев на сумму 5 765,12 тыс. руб.</t>
  </si>
  <si>
    <t>На 2023 год запланировано оказание по высокотехнологической медицинской помощи на 1029 случаев в Республиканской больницы № 1. Факт за отчетный период 151 случаев на сумму 34 017,94 тыс. руб.</t>
  </si>
  <si>
    <t>На 2023 год запланировано приобретение продуктов питания для беременных женщин, кормящих матерей и детей до 3-х лет на сумму 22 280,0 тыс. руб. Заключены ГК на поставку сухих адаптированных молочных смесей для вскармливания детей с рождения до 1 года жизни на сумму 7 835 494,86 руб., на поставку продуктов питания (каши молочные и безмолочные для детского питания) на сумму 3 961 583,67 руб. Всего на общую сумму 11 797 078,53 руб.</t>
  </si>
  <si>
    <t xml:space="preserve">В отчетном периоде на содержание подведомственному учреждению Минздрава РТ Противотуберкулезному санаторию "Балгазын" профинансировано 24 720 836,00 рублей (на коммунальные услуги, материальные запасы, заработная плата, налоги и др. статьи). </t>
  </si>
  <si>
    <t xml:space="preserve">В отчетном периоде на содержание подведомственному учреждению Минздрава РТ ГБУЗ РТ "Станция переливания крови" профинансирована 9 573 864,00 рублей (на коммунальные услуги, материальные запасы, заработная плата, налоги и др. статьи). </t>
  </si>
  <si>
    <t>В отчетном периоде на содержание ГАУЗ РТ санаторий профилакторий Серебрянка направлено 11 122 920,00 рублей (лечение больных, приобретение медикаментов, расходных материалов, коммунальные услуги, материальные запасы, заработная плата, налоги и др. статьи)</t>
  </si>
  <si>
    <t>На приобретение расходных материалов для неонатального и пренатального скрининга заключен ГК с ООО "ИНВЕСТ МЕДИКА-МИ" на сумму 11 824 102,46 руб. Произведена оплата на сумму 4 011 586,08 руб.</t>
  </si>
  <si>
    <t>Заключено ГК на 45 ед. оборудования на сумму 16 093 455,66 руб. Поставлено 44 ед. оборудования на сумму 2 033 455,66 руб. Произведена оплата на 44 ед. оборудования на сумму 2 033 455,66 руб.</t>
  </si>
  <si>
    <t>Произведена оплата согласно заявлениям больных за проезд к месту лечения и обратно на общую сумму 2 014 149,45 рублей.</t>
  </si>
  <si>
    <t>На 2023 год  для закупки авиационных услуг предусмотрена 197 112 800,00 руб. Кассовое исполнение составило 53 227 219,68 рублей, в том числе средства ФБ - 52 694 712,01 рублей и средства РБ - 532 507,67 рублей.</t>
  </si>
  <si>
    <t>Для проведения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в 2023 году запланировано приобретение вакцины на сумму 26 000,00 рублей. Заключен 1 контракт на сумму 26 000,00 руб. Произведена поставка вакцин на сумму 26 000,00 руб. Произведена оплата на сумму 26 000,00 руб.</t>
  </si>
  <si>
    <t>В соответствии с Соглашением о предоставлении в 2023-2025 годах субсидии из федерального бюджета бюджету Республики Тыва на оснащение медицинскими изделиями медицинских организаций, осуществляющих медицинскую реабилитацию от «27» декабря 2022 г. № 056-09-2023-102 в 2023 году предусмотрено оснащение медицинскими изделиями региональные медицинские организации, имеющие в своей структуре подразделения, оказывающие медицинскую помощь по медицинской реабилитации в
соответствии с порядками организации медицинской реабилитации взрослых и детей на сумму 35 583 500,00 рублей. Заключено ГК на  сумму 32 495 286,67 руб. на поставку 22 ед. оборудования.</t>
  </si>
  <si>
    <t xml:space="preserve">В течение отчетного периода на обеспечение деятельности Медицинского колледжа профинансировано 18 240 675,00 рублей (на коммунальные услуги, материальные запасы, заработная плата, налоги и др. статьи). </t>
  </si>
  <si>
    <t>В течение отчетного периода на обеспечение мероприятия подготовка средних медицинских работников Медицинского колледжа профинансировано 668 200,00 рублей (заработная плата и начисления на выплаты по оплате труда).</t>
  </si>
  <si>
    <t>За отчетный период направлены средства в Территориальный фонд обязательного медицинского страхования по Республике Тыва на общую сумму 847 355 420,00 руб.</t>
  </si>
  <si>
    <t>Заключены 6 государственных контрактов на общую сумму 8 712 391,20 руб. Поставлено и оплачено медикаменты на сумму 6 398 758,40 руб.</t>
  </si>
  <si>
    <t>Заключено 3 контракта на общую сумму 3 612 001,68 руб. Поставлено и оплачено медикаменты на общую сумму 3 195 984,96 руб.</t>
  </si>
  <si>
    <t>На 2023 год запланировано приобретение 29 единиц медицинского оборудования для нужды ГБУЗ РТ "Республиканский онкологический диспансер" и ГБУЗ РТ "Улуг-Хемский ММЦ", 8495 единиц медицинских изделий для использования на дому ГБУЗ РТ "Республиканская детская больница", 1 ед. автомобильного транспорта для нужды ГБУЗ РТ "Ресонкодиспансер" и 1968 упаковок наркотических лекарственных препаратов для пациентов, нуждающиеся в паллиативной медицинской помощи, для купирования тяжелых
симптомов заболевания, в том числе для обезболивания. Заключены ГК на закупку наркотических лекарственных препаратов, поставлены препараты и произведена оплата на сумму 957 792,00 руб. Для нужды ГБУЗ РТ "Улуг-Хемский ММЦ" и "Ресонкодиспансер" заключены ГК на поставку оборудования на общую сумму 2 643 000,00 руб. Заключены договора на поставку медизделий для нужды ГБУЗ РТ "Республиканская детская больница" на общую сумму 1 543 587,00 руб.</t>
  </si>
  <si>
    <t>Для оказания услуг по приему хранению, отпуск лекарственных препаратов, предназначенных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на 2023 год запланирована 622 700,00 руб. Проводится работа для проведения закупочных процедур. Заключен 1 контракт на сумму 622 700,00 руб. Произведена оплата на сумму 113 218,00 руб.</t>
  </si>
  <si>
    <t>Заключен 1 гос.контракт на оказание услуги склада на 2023 г. с ГБУ РТ "Ресфармация" на сумму 29 591 900,00 руб., на основании п.4 ч. 1 ст. 93 44-ФЗ заключено 2 договора на услуги связи на общую сумму 50 000,00 руб., 2 договора на услуги найма по автотранспорту с экипажем на общую сумму 235 340,85  руб., 1 контракт на поставку оргтехники на сумму 47 499,00 руб., 1 контракт на заправку картриджей на сумму 20 000,00 руб. На поставку лекарственных препаратов заключены 10 контрактов на общую сумму  22 821 900,00 руб. Произведена оплата на сумму 28 871 877,36 руб.</t>
  </si>
  <si>
    <t>На 2022 год запланировано приобретение медикаментов для льготных категорий граждан федерального регистра на сумму 179 115 900,00 рублей. Заключены 187 гос.контрактов и договоров на общую сумму 172 816 374,75 руб. Поставлено медикаменты на сумму 168 790 408,63 рублей и оплачено на сумму 160 376 018,74 рублей</t>
  </si>
  <si>
    <t>На 2023 год запланировано приобретение лекарственных препаратов для льготных категорий граждан территориального регистра на сумму 240 000 000,00 руб. Заключены 131 государственных контрактов и договоров на общую на сумму 148 536 475,19 руб. Поставлено медикаментов 126 388 242,02 рублей. Произведена оплата на сумму 124 696 809,17 руб.</t>
  </si>
  <si>
    <t xml:space="preserve">На 2023 год запланировано приобретение диагностических реагентов, тест-систем для социально-значимых инфекционных заболеваний и на рекламу на сумму 11 368 500  рублей. Заключены 5 контрактов на общую сумму 10 695 262,57 руб. Поставлены и оплачены реагенты и тест-системы на сумму 3 942 022,61 руб. </t>
  </si>
  <si>
    <t>Для обеспечения профилактики развития сердечно сосудистых заболеваний и сердечно-сосудистых осложнений у пациентов высокого риска, находящихся на диспансерном наблюдении в 2023 году запланировано приобретение лекарственных препаратов на сумму 22 503 636,00 рублей. Заключены 12 контрактов на сумму 16 502 292,84 руб. Поставлено препараты на сумму 16 437 606,24 руб. Произведена оплата на сумму 16 328 763,24 руб.</t>
  </si>
  <si>
    <t>В соответствии Соглашением о предоставлении иного межбюджетного трансферта из федерального бюджета бюджету субъекта Российской Федерации в целях софинансирования, в том числе в полном объеме, расходных обязательств субъекта Российской Федерации, возникающих при переоснащении медицинских организаций, оказывающих медицинскую помощь больным с онкологическими заболеваниями в 2023 году запланировано приобретение оборудования на сумму 12 603 000,00 рублей. Заключен ГК на поставку Монитора прикроватный с центральной станцией и автоматическим включением сигнала тревоги - 2 ед. на сумму 1 450 266,66 руб. Заключен ГК на поставку Эндовидеоскопический комплекс для выполнения абдоминальных операций на сумму 11 041 206,00 руб.</t>
  </si>
  <si>
    <t xml:space="preserve">Всего на строительство 6 объектов предусмотрено 62 931,00 тыс. рублей, в том числе:
1. ФАП арбан Шивилиг, Пий-Хемский район, Республика Тыва - 8 646,00 тыс. рублей;
2. ФАП с. Чаа-Суур, Овюрский район, Республика Тыва - 8 646,00 тыс. рублей;
3. ФАП с. Сыстыг-Хем, Тоджинский район, Республика Тыва - 8 646,00 тыс. рублей;
4. ФАП с. Белдир-Арыг, Тес-Хемский район, Республика Тыва - 12 331,00 тыс. рублей;
5. ВА с. Морен, Эрзинский район, Республика Тыва - 12 331,00 тыс. рублей.
6. ФАП с. Успенка, Тандинский район, Республика Тыва - 12 331,00 тыс. рублей.
Под строительство 6 объектов отведены земельные участки и оформлены договора в безвозмездное пользование, сроком на 11 месяцев.
В соответствии с графиком выполнения работ по строительству объектов первым этапом выполнения является проектно-изыскательские работы (привязка типового проекта к местности) и прохождение госэкспертизы на достоверность сметной стоимости. Далее общестроительные работы.
На сегодняшний день, по 5 объектам проектно-изыскательские работы по привязке типового проекта к местности выполнены и загружены на сайт Госэкспертизы РТ для прохождения положительного заключения на достоверность сметной документации, по 1 объекту на стадии завершения.
Также по всем 6 объектам профинансировано аванс на общую сумму –  11 046 182,9 рублей.
Дополнительно сообщаем, что начало проведения земляных работ подрядными организациями планируется провести согласно графику выполнения работ с 15 апреля т.г. после получения Госэкспертизы на достоверность сметной стоимости.
</t>
  </si>
  <si>
    <t>На строительство ФАП с. Успенка заключен госконтракт с подрядной организацией ООО «Развитие» на сумму 12 175 646,40 руб. На сегодняшний день, договор на безвозмездное пользование, сроком на 11 месяцев представлен  для дальнейшего подписания со стороны Заказчика ожидается оригинал договора в 3-х экз. Отведен земельный участок под строительство объекта и оформлен документы на земельный участок. Произведено авансирование на сумму 1 146 759,70 руб.</t>
  </si>
  <si>
    <t>Заключено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в рамках федерального проекта «Обеспечение расширенного неонатального скрининга» от «28» декабря 2022 г. № 056-09-2023-207 запланировано 14 588 400 рублей. За отчетный период принято 1402 направлений на расширенный неонатальный скрининг, из них 1402 отправлены в г.Томск. На подтверждающую диагностику в Медико-генетический научный центр (далее - МГНЦ) подлежало 29 детей, из них 15 случаев на повышенный риск по первичному иммунодефициту и 14 случаев на насладственные болезни обмена. Не подтвердилось в МГНЦ 10 случаев по первичному иммунодефициту и 12 случаев по наследственным болезням обмена. У 1 ребенка подтвердились результаты НБО метилмалоновая ацидурия. На повторный забор биоматериала для подтверждающей диагностики пригласили и ожидаенм 2 детей. 1 ребенок резултат анализа из мед. генетики г. Томска пришел с изменениями, на подтверждающую диагностику не успели отправить. На подтверждающую диагностику в МГНЦ 29.03.2023 г. отправлены анализы 5 детей.</t>
  </si>
  <si>
    <t xml:space="preserve">Минздравом РТ в текущем году запланировано проведение капитального ремонта 4 учреждений здравоохранения за счет средств из республиканского бюджета на общую сумму 30 000,00 тыс. рублей:
1. Капитальный ремонт объекта «Стражное отделение ГБУЗ РТ «Респсихбольница» по ул. Островная, 6 в г. Кызыле на сумму 16 000 тыс. рублей. На сегодняшний день, проектно-сметная документация разрабатывается проектной организацией ООО «Авангард».
2. Капитальный ремонт ФАП в с. Кочетова Тандинского кожууна на сумму 2 000,00 тыс. рублей. На сегодняшний день, проектно-сметная документация разрабатывается ИП Чооду Д.И.
3. Централизация малых котельных объектов ГБУЗ РТ «Овюрская ЦКБ» - 8043,61тыс. рублей. На сегодняшний день, проектно-сметная документация разрабатывается МинЖКХ РТ.
4. Устройство ограждения детской поликлиники ГБУЗ РТ "Барун-Хемчикский межкожуунный медицинский центр" – 1 956,39 тыс. рублей. На сегодняшний день, проектно-сметная документация разработана проектной организацией ООО «АК". 
После разработки проектно-сметной документации и получение положительного заключение на достоверность ПСД. Минздравом РТ будет направлен пакет документов для размещения в ЕИС в сфере закупок.
</t>
  </si>
  <si>
    <t xml:space="preserve">В рамках федерального проекта «Развитие детского здравоохранения, включая создание современной инфраструктуры оказания медицинской помощи детям» между Министерством здравоохранения Российской Федерации и Правительством Республики Тыва от 31 декабря 2021 г. заключено Соглашение № 056-09-2022-124 о предоставлении из федерального бюджета в 2022-2024 годах бюджету Республики Тыва субсидии на софинансирование нового строительства детской больницы в г. Кызыле. 
Всего на проектирование и строительство объекта предусмотрено 1 949 448,74 тыс. рублей, из них федеральный бюджет – 1 900 000,0 тыс. рублей, республиканский бюджет – 49 448,73 тыс. рублей, в том числе на проектирование – 30 256,82 тыс. рублей.
Объемы финансирования инвестиционного проекта на строительство объекта по годам, тыс. рублей:
- в 2022 году 0 тыс. рублей, в том числе ФБ – 0 тыс. рублей – объемы перенесены на 2023 год в соответствии с дополнительным Соглашением № 056-09-2022-124/4 от 06.12.2022 года.
- в 2023 году 606 060,6 тыс. рублей, в том числе ФБ – 600 000,0 тыс. рублей;
- в 2024 году 1 313 131,31 тыс. рублей, в том числе ФБ – 1 300 000,0 тыс. рублей.
В целях реализации данного Соглашения заказчиком ГКУ РТ «Госстройзаказ» от 31 марта 2022 года заключен государственный контракт с подрядной организацией ООО "Восток" г. Кызыла, предметом которого является одновременно выполнение работ по проектированию, строительству и вводу в эксплуатацию объекта капитального строительства, проектная мощность объекта 150 коек, сроком исполнения контракта до 31 декабря 2024 года. 
На выполнение проектных работ между ООО «Восток» и АО «Сибпромгрупп» заключен договор от 22.06.2022 г. № 1-РДБ на проектирование объекта.  
В настоящее время в рамках договора субподряда от 22.06.2022 г. № 1-РДБ АО «СибирьПромГрупп» по объекту: «Выполнение работ по проектированию и строительству нового здания «Государственное бюджетное учреждение здравоохранения Республики Тыва «Республиканская детская больница», г. Кызыл (строительство)» (далее соответственно – Объект) выполнены следующие работы:
-Обмерные работы на существующих медицинских зданиях, обследовательские работы
- Выполнен Альбом «Предпроектные проработки» (эскизный проект), который согласован Министерством здравоохранения Республики Тыва (письмо от 02.08.2022 № 4468/22-НХ).
- Выполнены работы: технические отчеты по инженерным изысканиям, направлены нагрузки по воде и по теплу ООО «Восток» для подачи заявки в ресурсоснабжающие организации. Подрядчиком формируются заявки на ТУ ресурсникам. Заключен договор с АО «Тывасвязьинформ» на выдачу ТУ.   
 Получены ТУ по теплу и направлены проектному предприятию.
 Получены ТУ по водоснабжению и канализации, но отсутствует 2 точка подключения, вследствие чего повторно направлен запрос в ООО «Водоканал-Сервис».
ООО «Восток» в адрес АО «Кызылская ТЭЦ» 12.12.2022 г. направлено письмо о согласовании переноса существующих сетей теплоснабжения. Получен ответ исх.№ 11-12-11705/23-0-0 от 07.02.2023 г. с предложением перекрыть ул. Чехова между республиканской детской больницей и Инфекционной больницей. 
 24.01.2023 г. в адрес ОА «Тываэнерго» направлен запрос о переносе существующих сетей электроснабжения, 30.01.2023 г. направлена схема расположения точек подключения на согласование.
Дополнительно сообщаем, что от 16.03.2023 г. проектной организацией ООО «СибирьПромГрупп» проектная документация загружен на площадку Единой цифровой платформы экспертизы для прохождения строительной экспертизы № 2023/03/14-00190 от 16.03.2023 г. 
На текущий отчетный период проектной организацией сметная документация объекта капитального строительства «Республиканская детская больница в г. Кызыле» находится на стадии разработки.
</t>
  </si>
  <si>
    <t>В 2023 году на централизованные расходы на текущий и капитальный ремонт, приобретение строительных материалов учреждений здравоохранения запланировано 4 699 980,00 рублей. Проведен текущий ремонт в здании Минздрава на 3 этаже стены, пол, замена дверей на общую сумму 1 133 417,06 руб.</t>
  </si>
  <si>
    <t xml:space="preserve">По мероприятию капитальный ремонт детской поликлиники ГБУЗ Республики Тыва «Барун-Хемчикский ММЦ» в рамках программы реализация предусмотрена на период с 2022 по 2023 годы на общую сумму 132 000,00 тыс. рублей, в том числе: 2022 год - 49 469,0 тыс. рублей, 2023 год – 82 531,00 тыс. рублей.
Проектно-сметные документации на общестроительные работы и на выполнение работ внутренних инженерных сетей здания разработаны и получены положительные заключения государственной строительной экспертизы от 15.02.2022 г. № 17-1-1-2-008170-2022 и от 23.06.2022 г. № 17-1-1-2-040425-2022.
Государственный контракт на проведение капитального ремонта детской поликлиники заключен от 30.06.2022 г. с подрядной организацией ООО «Стройимпульс» на общую сумму 121 787 140,40 рублей. Срок исполнения строительно-монтажных работ по графику составляет 445 календарных дней, срок исполнения контракта до 31.12.2023 г. 
Выполнено: демонтажные работы, система отопления, устройство кровли, установка окон, сантехнические работы, черновая отделка в 2-х этажном здании. Выполняются: отделочные работы в 3-х этажном здании, укладка плитки на полы и стены в 2-х этажном здании. На объекте работают: 40 человек. По состоянию на 1 апреля 2023 года готовность объекта составляет 76%, всего по первому этапу за 2022 год профинансировано 49 469 000,00 рублей.
По второму этапу профинансировано 18 745 151,95 рублей. 
</t>
  </si>
  <si>
    <t xml:space="preserve">На 2023 год запланировано приобретение 10 единиц автотранспорта на сумму 17 264 400,00руб. заключено контракты на 10 единиц автотранспорта общую сумму 12 164 863,00 рублей (70,5% от плана). Получена экономия – 1 824 937,00 рублей (10,6 % от плана). Образовался свободный остаток 3 274 600,00 рублей (19% от плана). Все машины поступили и распределили в медицинские организации. Произведена оплата на 100 %.
</t>
  </si>
  <si>
    <t>На централизованные расходы на курсовые и сертификационные мероприятия запланировано 1 500 000,00 рублей. В 1 квартале 2023 г. обучение проходит 1 врач на цикле профециональной переподготовки "Нефрология" 504 часов на базе ФБГОУ ВО "ПСПбГМУ им И.П. Павлова" на сумму 72 000 рублей.</t>
  </si>
  <si>
    <t xml:space="preserve">Запланировано приобретение медицинского оборудования 86 ед. на сумму 168 613 000,00 руб., заключены контракты на 77 единицы оборудования на общую сумму 128 762 041,44 рублей (76,4% от плана), на стадии заключении ГК 9 ед. Получена экономия на сумму 16 923 771,98 рублей, имеется свободный остаток на сумму 19 489 506,55 руб. Поставлено 36 ед. оборудования на общую сумму 29 172 131,12 руб. Произведена оплата за 21 ед. оборудования на сумму 18 251 439,45 руб.
</t>
  </si>
  <si>
    <t>В отчетном периоде в медицинские организации направлены финансовые средства на общую сумму 7 753 505,00 руб. за счет средств республиканского бюджета для приобретения расходных материалов, в том числе: Противотуберкулезный диспансер - 4 602 975,00 руб., Рескожвендиспансер - 1 184 000,00 руб., Респсихбольница - 574 290,00 руб., Барун-Хем ММЦ - 519 670,00 руб., Дзун-Хем ММЦ - 872 570,00 руб. За счет средств ОМС запланировано 16161 случаев оказание медицинской помощи в дневном стационаре. Факт за отчетный период 2785 случаев на сумму 122 516,27 тыс. руб.</t>
  </si>
  <si>
    <t>В отчетном периоде на содержание подведомственных учреждений Минздрава РТ (прочие учреждения) направлены 121 709 599,59 руб., в том числе: ГБУЗ РТ «Бюро судебно-медицинской экспертизы» - 22 968 003,57 руб., ГБУЗ РТ «Республиканский Центр по профилактике и борьбе со СПИД и инфекционными заболеваниями»  - 17 449 550,00 руб.,  ГБУЗ РТ «Республиканский центр восстановительной медицины и реабилитации для детей» - 7 151 590,72 руб., ГБУЗ РТ «Республиканский центр общественного здоровья и медицинской профилактики» - 8 927 18,00 руб., ГБУ РТ «Ресфармация» - 7 769 435,00 руб., ГБУЗ «Медицинский информационно-аналитический центр Республики Тыва» - 26 933 059,00 руб., ГБУ РТ «Учреждение по административно-хозяйственному обеспечению учреждений здравоохранения Республики Тыва» - 23 361 291,30 руб., ГБУ «Научно-исследовательский институт медико-социальных проблем и управления Республики Тыва» - 6 315 670,00  руб., ГБУЗ РТ «Республиканский центр скорой медицинской помощи и медицины катастроф» - 601 320,00 руб., ГБУЗ РТ "Республиканский онкологический диспансер" - 232 500,00 руб.</t>
  </si>
  <si>
    <t>В отчетном периоде на содержание подведомственных учреждений Минздрава РТ (стационаров) направлены 231 493 408,83 руб., в том числе: ГБУЗ РТ «Республиканская психиатрическая больница» - 73 808 971,00 руб., ГБУЗ РТ «Инфекционная больница» - 1 295 447,00 руб., ГБУЗ РТ «Республиканский кожно-венерологический диспансер» - 6 181 600,00 руб., ГБУЗ РТ «Противотуберкулезный диспансер» - 126 987 328,27 руб., ГБУЗ РТ «Барун-Хемчикский межкожуунный медицинский центр" - 2 099 000,00 руб.,  ГБУЗ РТ «Дзун-Хемчикская ЦКБ» - 4 211 297,56 руб., ГБУЗ РТ «Каа-Хемская ЦКБ» - 1 788 590,00 руб., ГБУЗ РТ «Монгун-Тайгинская ЦКБ» - 711 290,00 руб., ГБУЗ РТ «Пий-Хемская ЦКБ» - 2 860 905,00 руб., ГБУЗ РТ «Улуг-Хемский межкожуунный медицинский центр» - 8 148 110,00 руб., ГБУЗ РТ «Чеди-Хольская ЦКБ» - 1 127 900,00 руб., ГБУЗ РТ «Эрзинская ЦКБ» - 2 272 970,00 руб. За счет средств ОМС запланировано 51664 случаев лечения больных в круглосуточном стационаре. Факт за отчетный период 8504 случаев на сумму 513 626,62 тыс. руб.</t>
  </si>
  <si>
    <t>В отчетном периоде на содержание подведомственных учреждений Минздрава РТ (поликлиники) направлены 77 252 489,00 руб, в том числе: ГБУЗ РТ «Республиканская психиатрическая больница» - 12 401 000,00 руб., ГБУЗ РТ "Республиканий консультативно-диагностический центр" - 1 815 430,00 руб., ГБУЗ РТ «Республиканский кожно-венерологический диспансер» - 2 214 000,00 руб., ГБУЗ РТ «Противотуберкулезный диспансер» - 21 068 000,00 руб., ГБУЗ РТ «Бай-Тайгинская ЦКБ» - 3 325 100,00 руб., ГБУЗ РТ «Барун-Хемчикский межкожуунный медицинский центр" - 3 353650,00 руб.,  ГБУЗ РТ «Дзун-Хемчикская ЦКБ» - 3 093 730,00 руб., ГБУЗ РТ «Каа-Хемская ЦКБ» - 1 875 078,00 руб., ГБУЗ РТ «Кызылская ЦКБ» - 4 232 418,00 руб., ГБУЗ РТ «Монгун-Тайгинская ЦКБ» - 779 066,00 руб., ГБУЗ РТ «Овюрская ЦКБ» - 2 900 820,00 руб., ГБУЗ РТ «Пий-Хемская ЦКБ» - 3 109 850,00 руб., ГБУЗ РТ «Сут-Хольская ЦКБ» - 2 312 657,00 руб., ГБУЗ РТ «Тандинская ЦКБ» - 1 467 170,00 руб., ГБУЗ РТ «Тес-Хемская ЦКБ» - 1 078 849,00 руб.,  ГБУЗ РТ "Тере-Хольская ЦКБ" - 792 250,00 руб., ГБУЗ РТ «Тоджинская ЦКБ» - 3 023 634,00 руб., ГБУЗ РТ «Улуг-Хемский межкожуунный медицинский центр» - 3 371 942,00 руб., ГБУЗ РТ "Чаа-Хольская ЦКБ" - 2 264 317,00 руб., ГБУЗ РТ «Чеди-Хольская ЦКБ» - 1 502 030,00 руб., ГБУЗ РТ «Эрзинская ЦКБ» - 1 423 398,00 руб.</t>
  </si>
  <si>
    <t>За отчетный период направлены финансовые средства в медицинские организации на общую сумму 7 313 020,00 руб., в том числе: Ресонкодиспансер - 4 233 040,00 руб., Улуг-Хемский ММЦ - 1 922 322,00 руб., Республиканская детская больница - 1 157 658,00 руб.</t>
  </si>
  <si>
    <t>утверждено на 2023 год законом Республики Тыва о республиканском бюджете</t>
  </si>
  <si>
    <t xml:space="preserve">На 2023 год запланировано приобретение вакцин на сумму 39 527 400,00 рублей. Заключены 14 государственных контрактов на поставку вакцин на сумму 38 303 255,40   руб. Поставлены и оплачено вакцины на сумму 36 650 410,86 рублей. </t>
  </si>
  <si>
    <t>На единовременные выплаты врачам, выезжающим на работу в сельскую местность в 2023 году предусмотрено 78 400 000,00 рублей. Произведена оплата 15 врачам на общую сумму 2 945 631,57 руб.</t>
  </si>
  <si>
    <t xml:space="preserve">Минздрав Республики Тыва в течение 2023 года планирует оздоровить в условиях санаторно-курортных организаций не менее 2500 детей диспансерного учета, из них в санаториях Минздрава Российской Федерации – 1585 детей, за счет финансовых средств республиканского бюджета – 915 детей.
В целях обеспечения санаторно-курортным лечением детей с хроническими заболеваниями, в том числе детей-инвалидов, детей-сирот и детей, оставшихся без попечения родителей, детей участников специальной военной операции, в пределах выделенных из республиканского бюджета финансовых средств Министерством разработан проект постановления Правительства Республики Тыва «О внесении изменения в пункт 2 Нормативов оплаты стоимости путевки в санатории, санаторные оздоровительные лагеря круглогодичного действия, загородные стационарные детские оздоровительные лагеря, оздоровительные лагеря с дневным пребыванием детей», который находится на стадии согласования в Правительстве Республики Тыва. С учетом увеличения стоимости детской санаторно-курортной путевки Министерство в пределах выделенных финансовых средств на сумму 23132,0 тыс. рублей планирует оздоровить в течение 2023 года всего 505 детей с хроническими заболеваниями из запланированных 915, в том числе детей-инвалидов, детей-сирот и детей, оставшихся без попечения родителей, детей участников специальной военной операции. </t>
  </si>
  <si>
    <t>На 2023 год запланировано проведение медицинской реабилитации на 3438 случаев. Факт за отчетный период 362 случаев на сумму 20 623,7 тыс. руб.</t>
  </si>
  <si>
    <t>На 2023 год запланировано выплата стипендий студентам Республиканского медицинского колледжа на сумму 3 915 000,00 рублей. Выплачена стипендия студентам на общую сумму 868 947,00 руб.</t>
  </si>
  <si>
    <t>В соответствии с заключенным Cоглашением о предоставлении субсидии из федерального бюджета бюджету субъекта Российской Федерации на реализацию регионального проекта "Создание единого цифрового контура в здравоохранения на основе единой государственной информационной системы здравоохранения (ЕГИСЗ)" от «29» декабря 2021 г. № 056-09-2022-025 запланировано внедрение в медицинских организациях государственной и муниципальной систем здравоохранения медицинских информационных систем, соответствующих требованиям Минздрава России и реализации государственных информационных систем в сфере здравоохранения, соответствующих требованиям Минздрава России, обеспечивающих информационное взаимодействие с подсистемами ЕГИСЗ на сумму 27 367,7 тыс. руб. Идет заключение ГК на оказание услуг на доработку Региональной медицинской информационно-аналитической системы Республики Тыва в части реализации формирования структурированных электронных медицинских документов на сумму 8 644 000,00 руб. Обьявлены торги 06.04.2023 г. на оказание услуги на доработку Региональной медицинской информационно-аналитической системы Республики Тыва в части реализации информационного взаимодействия с использованием региональных витрин расписаний на базе типового решения «Витрина данных» Единой информационной платформы Национальной системы управления данными в целях предоставления услуги «Запись на прием к врачу» на Едином портале государственных и муниципальных услуг. После согласования уполномоченного органа на получение бюджетных обязательств в УФК будет выставлены на торги "Оказание услуги по передаче Сертификата на оказание услуг по мониторингу угроз и подключению Министерства здравоохранения Республики Тыва к государственной системе обнаружения, предупреждения и ликвидации последствий компьютерных атак (ГосСОПКА)"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</si>
</sst>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6" formatCode="#,##0.0000"/>
  </numFmts>
  <fonts count="19" x14ac:knownFonts="1">
    <font>
      <sz val="11"/>
      <color theme="1"/>
      <name val="Calibri"/>
      <family val="2"/>
      <charset val="204"/>
      <scheme val="minor"/>
    </font>
    <font>
      <sz val="11"/>
      <color theme="1"/>
      <name val="Calibri"/>
      <family val="2"/>
      <charset val="204"/>
      <scheme val="minor"/>
    </font>
    <font>
      <sz val="8"/>
      <color theme="1"/>
      <name val="Times New Roman"/>
      <family val="1"/>
      <charset val="204"/>
    </font>
    <font>
      <sz val="12"/>
      <color theme="1"/>
      <name val="Times New Roman"/>
      <family val="1"/>
      <charset val="204"/>
    </font>
    <font>
      <b/>
      <sz val="8"/>
      <color theme="1"/>
      <name val="Times New Roman"/>
      <family val="1"/>
      <charset val="204"/>
    </font>
    <font>
      <sz val="6"/>
      <color theme="1"/>
      <name val="Times New Roman"/>
      <family val="1"/>
      <charset val="204"/>
    </font>
    <font>
      <sz val="6"/>
      <color theme="1"/>
      <name val="Calibri"/>
      <family val="2"/>
      <charset val="204"/>
      <scheme val="minor"/>
    </font>
    <font>
      <sz val="11"/>
      <color theme="1"/>
      <name val="Times New Roman"/>
      <family val="1"/>
      <charset val="204"/>
    </font>
    <font>
      <b/>
      <sz val="6"/>
      <color theme="1"/>
      <name val="Calibri"/>
      <family val="2"/>
      <charset val="204"/>
      <scheme val="minor"/>
    </font>
    <font>
      <b/>
      <sz val="6"/>
      <color theme="1"/>
      <name val="Times New Roman"/>
      <family val="1"/>
      <charset val="204"/>
    </font>
    <font>
      <i/>
      <sz val="8"/>
      <color theme="1"/>
      <name val="Times New Roman"/>
      <family val="1"/>
      <charset val="204"/>
    </font>
    <font>
      <sz val="8"/>
      <color rgb="FFFF0000"/>
      <name val="Times New Roman"/>
      <family val="1"/>
      <charset val="204"/>
    </font>
    <font>
      <b/>
      <sz val="8"/>
      <color rgb="FFFF0000"/>
      <name val="Times New Roman"/>
      <family val="1"/>
      <charset val="204"/>
    </font>
    <font>
      <b/>
      <sz val="10"/>
      <color theme="1"/>
      <name val="Times New Roman"/>
      <family val="1"/>
      <charset val="204"/>
    </font>
    <font>
      <sz val="11"/>
      <color rgb="FFFF0000"/>
      <name val="Times New Roman"/>
      <family val="1"/>
      <charset val="204"/>
    </font>
    <font>
      <sz val="8"/>
      <name val="Times New Roman"/>
      <family val="1"/>
      <charset val="204"/>
    </font>
    <font>
      <i/>
      <sz val="8"/>
      <name val="Times New Roman"/>
      <family val="1"/>
      <charset val="204"/>
    </font>
    <font>
      <b/>
      <sz val="8"/>
      <name val="Times New Roman"/>
      <family val="1"/>
      <charset val="204"/>
    </font>
    <font>
      <sz val="11"/>
      <name val="Times New Roman"/>
      <family val="1"/>
      <charset val="204"/>
    </font>
  </fonts>
  <fills count="5">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96">
    <xf numFmtId="0" fontId="0" fillId="0" borderId="0" xfId="0"/>
    <xf numFmtId="0" fontId="2" fillId="0" borderId="2" xfId="0" applyFont="1" applyFill="1" applyBorder="1" applyAlignment="1">
      <alignment horizontal="left" vertical="top" wrapText="1"/>
    </xf>
    <xf numFmtId="4" fontId="7" fillId="0" borderId="0" xfId="0" applyNumberFormat="1" applyFont="1" applyFill="1"/>
    <xf numFmtId="0" fontId="8" fillId="0" borderId="0" xfId="0" applyFont="1" applyFill="1"/>
    <xf numFmtId="0" fontId="6" fillId="0" borderId="0" xfId="0" applyFont="1" applyFill="1"/>
    <xf numFmtId="49" fontId="2" fillId="0" borderId="0" xfId="0" applyNumberFormat="1" applyFont="1" applyFill="1" applyAlignment="1">
      <alignment horizontal="center" vertical="center"/>
    </xf>
    <xf numFmtId="0" fontId="3" fillId="0" borderId="0" xfId="0" applyFont="1" applyFill="1"/>
    <xf numFmtId="0" fontId="0" fillId="0" borderId="0" xfId="0" applyFill="1"/>
    <xf numFmtId="4" fontId="4" fillId="0" borderId="3" xfId="0" applyNumberFormat="1" applyFont="1" applyFill="1" applyBorder="1" applyAlignment="1">
      <alignment horizontal="center" vertical="top" wrapText="1"/>
    </xf>
    <xf numFmtId="49" fontId="5" fillId="0" borderId="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4" fontId="4" fillId="0" borderId="0" xfId="0" applyNumberFormat="1" applyFont="1" applyFill="1"/>
    <xf numFmtId="4" fontId="2" fillId="0" borderId="2" xfId="0" applyNumberFormat="1" applyFont="1" applyFill="1" applyBorder="1" applyAlignment="1">
      <alignment horizontal="center" vertical="center"/>
    </xf>
    <xf numFmtId="4" fontId="2" fillId="0" borderId="2" xfId="1" applyNumberFormat="1" applyFont="1" applyFill="1" applyBorder="1" applyAlignment="1">
      <alignment horizontal="center" vertical="center"/>
    </xf>
    <xf numFmtId="4" fontId="10" fillId="0" borderId="2" xfId="0" applyNumberFormat="1" applyFont="1" applyFill="1" applyBorder="1" applyAlignment="1">
      <alignment horizontal="center" vertical="center"/>
    </xf>
    <xf numFmtId="4" fontId="4" fillId="0" borderId="2" xfId="0" applyNumberFormat="1" applyFont="1" applyFill="1" applyBorder="1" applyAlignment="1">
      <alignment horizontal="center" vertical="top" wrapText="1"/>
    </xf>
    <xf numFmtId="4" fontId="2" fillId="0" borderId="2" xfId="0" applyNumberFormat="1" applyFont="1" applyFill="1" applyBorder="1" applyAlignment="1">
      <alignment horizontal="center" vertical="top" wrapText="1"/>
    </xf>
    <xf numFmtId="4" fontId="4" fillId="2" borderId="2" xfId="0" applyNumberFormat="1" applyFont="1" applyFill="1" applyBorder="1" applyAlignment="1">
      <alignment horizontal="center"/>
    </xf>
    <xf numFmtId="4" fontId="2" fillId="3" borderId="3" xfId="1" applyNumberFormat="1" applyFont="1" applyFill="1" applyBorder="1" applyAlignment="1">
      <alignment horizontal="center" vertical="center"/>
    </xf>
    <xf numFmtId="4" fontId="2" fillId="3" borderId="2" xfId="1" applyNumberFormat="1" applyFont="1" applyFill="1" applyBorder="1" applyAlignment="1">
      <alignment horizontal="center" vertical="center"/>
    </xf>
    <xf numFmtId="4" fontId="4" fillId="2" borderId="2" xfId="0" applyNumberFormat="1" applyFont="1" applyFill="1" applyBorder="1" applyAlignment="1">
      <alignment horizontal="center" vertical="center"/>
    </xf>
    <xf numFmtId="4" fontId="4" fillId="2" borderId="2" xfId="0" applyNumberFormat="1" applyFont="1" applyFill="1" applyBorder="1"/>
    <xf numFmtId="4" fontId="2" fillId="0" borderId="0" xfId="0" applyNumberFormat="1" applyFont="1" applyFill="1"/>
    <xf numFmtId="0" fontId="7" fillId="0" borderId="0" xfId="0" applyFont="1" applyFill="1"/>
    <xf numFmtId="0" fontId="5" fillId="0" borderId="0" xfId="0" applyFont="1" applyFill="1"/>
    <xf numFmtId="4" fontId="13" fillId="0" borderId="0" xfId="0" applyNumberFormat="1" applyFont="1" applyFill="1"/>
    <xf numFmtId="4" fontId="2" fillId="3"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3" fontId="2" fillId="0" borderId="3" xfId="0" applyNumberFormat="1" applyFont="1" applyFill="1" applyBorder="1" applyAlignment="1">
      <alignment horizontal="center"/>
    </xf>
    <xf numFmtId="3" fontId="2" fillId="0" borderId="2" xfId="0" applyNumberFormat="1" applyFont="1" applyFill="1" applyBorder="1" applyAlignment="1">
      <alignment horizontal="center"/>
    </xf>
    <xf numFmtId="0" fontId="2" fillId="0" borderId="2" xfId="0" applyNumberFormat="1" applyFont="1" applyFill="1" applyBorder="1" applyAlignment="1">
      <alignment horizontal="left" vertical="top" wrapText="1"/>
    </xf>
    <xf numFmtId="0" fontId="2" fillId="0" borderId="2" xfId="0" applyNumberFormat="1" applyFont="1" applyFill="1" applyBorder="1" applyAlignment="1">
      <alignment horizontal="center" vertical="top"/>
    </xf>
    <xf numFmtId="0" fontId="4" fillId="2" borderId="2" xfId="0" applyNumberFormat="1" applyFont="1" applyFill="1" applyBorder="1" applyAlignment="1">
      <alignment horizontal="center" vertical="top"/>
    </xf>
    <xf numFmtId="0" fontId="2" fillId="3" borderId="2" xfId="0" applyNumberFormat="1" applyFont="1" applyFill="1" applyBorder="1" applyAlignment="1">
      <alignment horizontal="center" vertical="top"/>
    </xf>
    <xf numFmtId="0" fontId="10" fillId="0" borderId="2" xfId="0" applyNumberFormat="1" applyFont="1" applyFill="1" applyBorder="1" applyAlignment="1">
      <alignment horizontal="left" vertical="top" wrapText="1"/>
    </xf>
    <xf numFmtId="4" fontId="2" fillId="2" borderId="2" xfId="0" applyNumberFormat="1" applyFont="1" applyFill="1" applyBorder="1" applyAlignment="1">
      <alignment horizontal="center" vertical="top"/>
    </xf>
    <xf numFmtId="4" fontId="2" fillId="0" borderId="0" xfId="0" applyNumberFormat="1" applyFont="1" applyFill="1" applyAlignment="1">
      <alignment horizontal="center" vertical="top"/>
    </xf>
    <xf numFmtId="0" fontId="5" fillId="0" borderId="2" xfId="0" applyNumberFormat="1" applyFont="1" applyFill="1" applyBorder="1" applyAlignment="1">
      <alignment horizontal="center" vertical="top"/>
    </xf>
    <xf numFmtId="0" fontId="4" fillId="2" borderId="2" xfId="0" applyNumberFormat="1" applyFont="1" applyFill="1" applyBorder="1" applyAlignment="1">
      <alignment horizontal="center" vertical="top" wrapText="1"/>
    </xf>
    <xf numFmtId="0" fontId="2" fillId="3" borderId="2" xfId="0" applyNumberFormat="1" applyFont="1" applyFill="1" applyBorder="1" applyAlignment="1">
      <alignment horizontal="left" vertical="top" wrapText="1"/>
    </xf>
    <xf numFmtId="0" fontId="7" fillId="2" borderId="2" xfId="0" applyFont="1" applyFill="1" applyBorder="1" applyAlignment="1">
      <alignment vertical="top"/>
    </xf>
    <xf numFmtId="0" fontId="7" fillId="0" borderId="0" xfId="0" applyFont="1" applyFill="1" applyBorder="1" applyAlignment="1">
      <alignment vertical="top"/>
    </xf>
    <xf numFmtId="4"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11" fillId="0" borderId="0" xfId="0" applyNumberFormat="1" applyFont="1" applyFill="1" applyAlignment="1">
      <alignment horizontal="center" vertical="center"/>
    </xf>
    <xf numFmtId="0" fontId="14" fillId="0" borderId="0" xfId="0" applyFont="1" applyFill="1" applyBorder="1" applyAlignment="1">
      <alignment vertical="top"/>
    </xf>
    <xf numFmtId="4" fontId="12" fillId="0" borderId="0" xfId="0" applyNumberFormat="1" applyFont="1" applyFill="1"/>
    <xf numFmtId="4" fontId="11" fillId="0" borderId="0" xfId="0" applyNumberFormat="1" applyFont="1" applyFill="1"/>
    <xf numFmtId="4" fontId="11" fillId="0" borderId="0" xfId="0" applyNumberFormat="1" applyFont="1" applyFill="1" applyAlignment="1">
      <alignment horizontal="center" vertical="top"/>
    </xf>
    <xf numFmtId="0" fontId="2" fillId="0" borderId="2" xfId="0" applyNumberFormat="1" applyFont="1" applyFill="1" applyBorder="1" applyAlignment="1">
      <alignment horizontal="left" vertical="top" wrapText="1" shrinkToFit="1"/>
    </xf>
    <xf numFmtId="4" fontId="10" fillId="0" borderId="2" xfId="0" applyNumberFormat="1" applyFont="1" applyFill="1" applyBorder="1" applyAlignment="1">
      <alignment horizontal="center" vertical="center" wrapText="1"/>
    </xf>
    <xf numFmtId="4" fontId="2" fillId="0" borderId="3" xfId="1" applyNumberFormat="1" applyFont="1" applyFill="1" applyBorder="1" applyAlignment="1">
      <alignment horizontal="center" vertical="center"/>
    </xf>
    <xf numFmtId="4" fontId="10" fillId="0" borderId="3" xfId="1" applyNumberFormat="1" applyFont="1" applyFill="1" applyBorder="1" applyAlignment="1">
      <alignment horizontal="center" vertical="center"/>
    </xf>
    <xf numFmtId="0" fontId="4" fillId="2" borderId="2" xfId="0" applyNumberFormat="1" applyFont="1" applyFill="1" applyBorder="1" applyAlignment="1">
      <alignment horizontal="left" vertical="top" wrapText="1"/>
    </xf>
    <xf numFmtId="4" fontId="4" fillId="2" borderId="2" xfId="0" applyNumberFormat="1" applyFont="1" applyFill="1" applyBorder="1" applyAlignment="1">
      <alignment horizontal="left" vertical="top" wrapText="1"/>
    </xf>
    <xf numFmtId="0" fontId="4" fillId="2" borderId="2" xfId="0" applyFont="1" applyFill="1" applyBorder="1" applyAlignment="1">
      <alignment horizontal="left" vertical="top" wrapText="1"/>
    </xf>
    <xf numFmtId="0" fontId="2" fillId="0" borderId="7" xfId="0" applyFont="1" applyFill="1" applyBorder="1" applyAlignment="1">
      <alignment horizontal="left" vertical="top" wrapText="1"/>
    </xf>
    <xf numFmtId="4" fontId="15" fillId="0" borderId="2" xfId="0" applyNumberFormat="1" applyFont="1" applyFill="1" applyBorder="1" applyAlignment="1">
      <alignment horizontal="left" vertical="top" wrapText="1"/>
    </xf>
    <xf numFmtId="164" fontId="15" fillId="0" borderId="2" xfId="1" applyNumberFormat="1" applyFont="1" applyFill="1" applyBorder="1" applyAlignment="1">
      <alignment horizontal="center" vertical="center" wrapText="1"/>
    </xf>
    <xf numFmtId="4" fontId="15" fillId="0" borderId="2" xfId="0" applyNumberFormat="1" applyFont="1" applyFill="1" applyBorder="1" applyAlignment="1">
      <alignment horizontal="center" vertical="center"/>
    </xf>
    <xf numFmtId="164" fontId="15" fillId="0" borderId="2" xfId="0" applyNumberFormat="1" applyFont="1" applyFill="1" applyBorder="1" applyAlignment="1">
      <alignment horizontal="center" vertical="center"/>
    </xf>
    <xf numFmtId="4" fontId="15" fillId="3" borderId="3" xfId="1" applyNumberFormat="1" applyFont="1" applyFill="1" applyBorder="1" applyAlignment="1">
      <alignment horizontal="center" vertical="center"/>
    </xf>
    <xf numFmtId="0" fontId="15" fillId="3" borderId="2" xfId="0" applyNumberFormat="1" applyFont="1" applyFill="1" applyBorder="1" applyAlignment="1">
      <alignment horizontal="center" vertical="top"/>
    </xf>
    <xf numFmtId="4" fontId="15" fillId="0" borderId="3" xfId="1" applyNumberFormat="1" applyFont="1" applyFill="1" applyBorder="1" applyAlignment="1">
      <alignment horizontal="center" vertical="center"/>
    </xf>
    <xf numFmtId="4" fontId="15" fillId="3" borderId="2" xfId="0" applyNumberFormat="1" applyFont="1" applyFill="1" applyBorder="1" applyAlignment="1">
      <alignment horizontal="center" vertical="center"/>
    </xf>
    <xf numFmtId="4" fontId="16" fillId="0" borderId="3" xfId="1" applyNumberFormat="1" applyFont="1" applyFill="1" applyBorder="1" applyAlignment="1">
      <alignment horizontal="center" vertical="center"/>
    </xf>
    <xf numFmtId="4" fontId="17" fillId="2" borderId="2" xfId="0" applyNumberFormat="1" applyFont="1" applyFill="1" applyBorder="1" applyAlignment="1">
      <alignment horizontal="center" vertical="center"/>
    </xf>
    <xf numFmtId="4" fontId="17" fillId="2" borderId="2" xfId="0" applyNumberFormat="1" applyFont="1" applyFill="1" applyBorder="1" applyAlignment="1">
      <alignment horizontal="left" vertical="top" wrapText="1"/>
    </xf>
    <xf numFmtId="164" fontId="15" fillId="4" borderId="2" xfId="0" applyNumberFormat="1" applyFont="1" applyFill="1" applyBorder="1" applyAlignment="1">
      <alignment horizontal="center" vertical="center"/>
    </xf>
    <xf numFmtId="49" fontId="15" fillId="0" borderId="0" xfId="0" applyNumberFormat="1" applyFont="1" applyFill="1" applyAlignment="1">
      <alignment horizontal="center" vertical="center"/>
    </xf>
    <xf numFmtId="0" fontId="18" fillId="0" borderId="0" xfId="0" applyFont="1" applyFill="1" applyBorder="1" applyAlignment="1">
      <alignment vertical="top"/>
    </xf>
    <xf numFmtId="4" fontId="2"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top" wrapText="1"/>
    </xf>
    <xf numFmtId="0" fontId="15" fillId="0" borderId="2" xfId="0" applyNumberFormat="1" applyFont="1" applyFill="1" applyBorder="1" applyAlignment="1">
      <alignment horizontal="left" vertical="top" wrapText="1"/>
    </xf>
    <xf numFmtId="4" fontId="2" fillId="0" borderId="2" xfId="0" applyNumberFormat="1" applyFont="1" applyFill="1" applyBorder="1" applyAlignment="1">
      <alignment horizontal="left" vertical="top" wrapText="1"/>
    </xf>
    <xf numFmtId="4" fontId="2"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top" wrapText="1"/>
    </xf>
    <xf numFmtId="4" fontId="2" fillId="0" borderId="2" xfId="0" applyNumberFormat="1"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4" fontId="2" fillId="0" borderId="3" xfId="0" applyNumberFormat="1" applyFont="1" applyFill="1" applyBorder="1" applyAlignment="1">
      <alignment horizontal="center"/>
    </xf>
    <xf numFmtId="4" fontId="2" fillId="0" borderId="2" xfId="0" applyNumberFormat="1" applyFont="1" applyFill="1" applyBorder="1" applyAlignment="1">
      <alignment horizontal="center"/>
    </xf>
    <xf numFmtId="4" fontId="2" fillId="0" borderId="4"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166" fontId="2" fillId="0" borderId="2" xfId="0" applyNumberFormat="1" applyFont="1" applyFill="1" applyBorder="1" applyAlignment="1">
      <alignment horizontal="center" vertical="center"/>
    </xf>
    <xf numFmtId="166" fontId="2" fillId="0" borderId="2" xfId="1" applyNumberFormat="1" applyFont="1" applyFill="1" applyBorder="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7"/>
  <sheetViews>
    <sheetView tabSelected="1" zoomScale="90" zoomScaleNormal="90" workbookViewId="0">
      <pane ySplit="6" topLeftCell="A89" activePane="bottomLeft" state="frozen"/>
      <selection pane="bottomLeft" activeCell="C90" sqref="C90"/>
    </sheetView>
  </sheetViews>
  <sheetFormatPr defaultRowHeight="15" x14ac:dyDescent="0.25"/>
  <cols>
    <col min="1" max="1" width="7.7109375" style="47" customWidth="1"/>
    <col min="2" max="2" width="19.140625" style="48" customWidth="1"/>
    <col min="3" max="3" width="13.5703125" style="49" bestFit="1" customWidth="1"/>
    <col min="4" max="4" width="12.5703125" style="49" bestFit="1" customWidth="1"/>
    <col min="5" max="6" width="12.5703125" style="50" bestFit="1" customWidth="1"/>
    <col min="7" max="7" width="11.5703125" style="50" bestFit="1" customWidth="1"/>
    <col min="8" max="8" width="12.5703125" style="50" bestFit="1" customWidth="1"/>
    <col min="9" max="10" width="11.7109375" style="50" bestFit="1" customWidth="1"/>
    <col min="11" max="11" width="5.85546875" style="50" bestFit="1" customWidth="1"/>
    <col min="12" max="12" width="7.140625" style="50" customWidth="1"/>
    <col min="13" max="13" width="12" style="50" bestFit="1" customWidth="1"/>
    <col min="14" max="14" width="11.5703125" style="50" bestFit="1" customWidth="1"/>
    <col min="15" max="15" width="41.85546875" style="51" customWidth="1"/>
    <col min="16" max="16" width="12.85546875" style="26" customWidth="1"/>
    <col min="17" max="16384" width="9.140625" style="7"/>
  </cols>
  <sheetData>
    <row r="1" spans="1:16" s="6" customFormat="1" ht="15.75" x14ac:dyDescent="0.25">
      <c r="A1" s="5"/>
      <c r="B1" s="81" t="s">
        <v>0</v>
      </c>
      <c r="C1" s="81"/>
      <c r="D1" s="81"/>
      <c r="E1" s="81"/>
      <c r="F1" s="81"/>
      <c r="G1" s="81"/>
      <c r="H1" s="81"/>
      <c r="I1" s="81"/>
      <c r="J1" s="81"/>
      <c r="K1" s="81"/>
      <c r="L1" s="81"/>
      <c r="M1" s="81"/>
      <c r="N1" s="81"/>
      <c r="O1" s="81"/>
    </row>
    <row r="2" spans="1:16" s="6" customFormat="1" ht="15.75" x14ac:dyDescent="0.25">
      <c r="A2" s="5"/>
      <c r="B2" s="82" t="s">
        <v>192</v>
      </c>
      <c r="C2" s="82"/>
      <c r="D2" s="82"/>
      <c r="E2" s="82"/>
      <c r="F2" s="82"/>
      <c r="G2" s="82"/>
      <c r="H2" s="82"/>
      <c r="I2" s="82"/>
      <c r="J2" s="82"/>
      <c r="K2" s="82"/>
      <c r="L2" s="82"/>
      <c r="M2" s="82"/>
      <c r="N2" s="82"/>
      <c r="O2" s="82"/>
    </row>
    <row r="3" spans="1:16" x14ac:dyDescent="0.25">
      <c r="A3" s="83" t="s">
        <v>1</v>
      </c>
      <c r="B3" s="84" t="s">
        <v>2</v>
      </c>
      <c r="C3" s="87" t="s">
        <v>3</v>
      </c>
      <c r="D3" s="88"/>
      <c r="E3" s="88"/>
      <c r="F3" s="88"/>
      <c r="G3" s="88"/>
      <c r="H3" s="88"/>
      <c r="I3" s="88"/>
      <c r="J3" s="88"/>
      <c r="K3" s="88"/>
      <c r="L3" s="88"/>
      <c r="M3" s="88"/>
      <c r="N3" s="88"/>
      <c r="O3" s="89" t="s">
        <v>4</v>
      </c>
    </row>
    <row r="4" spans="1:16" ht="26.25" customHeight="1" x14ac:dyDescent="0.25">
      <c r="A4" s="83"/>
      <c r="B4" s="85"/>
      <c r="C4" s="92" t="s">
        <v>5</v>
      </c>
      <c r="D4" s="93"/>
      <c r="E4" s="80" t="s">
        <v>6</v>
      </c>
      <c r="F4" s="80"/>
      <c r="G4" s="80" t="s">
        <v>7</v>
      </c>
      <c r="H4" s="80"/>
      <c r="I4" s="80"/>
      <c r="J4" s="80"/>
      <c r="K4" s="80" t="s">
        <v>8</v>
      </c>
      <c r="L4" s="80"/>
      <c r="M4" s="80" t="s">
        <v>9</v>
      </c>
      <c r="N4" s="80"/>
      <c r="O4" s="90"/>
    </row>
    <row r="5" spans="1:16" ht="96.75" customHeight="1" x14ac:dyDescent="0.25">
      <c r="A5" s="83"/>
      <c r="B5" s="86"/>
      <c r="C5" s="8" t="s">
        <v>10</v>
      </c>
      <c r="D5" s="18" t="s">
        <v>11</v>
      </c>
      <c r="E5" s="19" t="s">
        <v>10</v>
      </c>
      <c r="F5" s="19" t="s">
        <v>11</v>
      </c>
      <c r="G5" s="19" t="s">
        <v>12</v>
      </c>
      <c r="H5" s="19" t="s">
        <v>248</v>
      </c>
      <c r="I5" s="19" t="s">
        <v>13</v>
      </c>
      <c r="J5" s="19" t="s">
        <v>14</v>
      </c>
      <c r="K5" s="19" t="s">
        <v>10</v>
      </c>
      <c r="L5" s="19" t="s">
        <v>11</v>
      </c>
      <c r="M5" s="19" t="s">
        <v>10</v>
      </c>
      <c r="N5" s="19" t="s">
        <v>193</v>
      </c>
      <c r="O5" s="91"/>
    </row>
    <row r="6" spans="1:16" s="4" customFormat="1" ht="12.75" customHeight="1" x14ac:dyDescent="0.2">
      <c r="A6" s="9">
        <v>1</v>
      </c>
      <c r="B6" s="40">
        <v>2</v>
      </c>
      <c r="C6" s="31">
        <v>3</v>
      </c>
      <c r="D6" s="32">
        <v>4</v>
      </c>
      <c r="E6" s="32">
        <v>5</v>
      </c>
      <c r="F6" s="32">
        <v>6</v>
      </c>
      <c r="G6" s="32">
        <v>7</v>
      </c>
      <c r="H6" s="32">
        <v>8</v>
      </c>
      <c r="I6" s="32">
        <v>9</v>
      </c>
      <c r="J6" s="32">
        <v>10</v>
      </c>
      <c r="K6" s="32">
        <v>11</v>
      </c>
      <c r="L6" s="32">
        <v>12</v>
      </c>
      <c r="M6" s="32">
        <v>13</v>
      </c>
      <c r="N6" s="32">
        <v>14</v>
      </c>
      <c r="O6" s="34">
        <v>15</v>
      </c>
      <c r="P6" s="27"/>
    </row>
    <row r="7" spans="1:16" s="3" customFormat="1" ht="94.5" x14ac:dyDescent="0.2">
      <c r="A7" s="13" t="s">
        <v>60</v>
      </c>
      <c r="B7" s="41" t="s">
        <v>15</v>
      </c>
      <c r="C7" s="20">
        <f>E7+H7+K7+M7</f>
        <v>11499165.552787669</v>
      </c>
      <c r="D7" s="20">
        <f>F7+J7+L7+N7</f>
        <v>2118361.4129900001</v>
      </c>
      <c r="E7" s="20">
        <f t="shared" ref="E7:F7" si="0">E8+E9+E10+E11+E12+E13+E14+E15+E16+E17+E18+E19+E20+E21+E22+E23+E24+E25+E27+E28+E29+E30+E31+E32+E33+E34+E35+E36+E37+E38+E39+E40+E41+E42+E44+E45+E46+E47+E48+E49+E50+E52+E55+E57+E59+E70+E43+E26</f>
        <v>1445019.7999999998</v>
      </c>
      <c r="F7" s="20">
        <f t="shared" si="0"/>
        <v>321950.28347999998</v>
      </c>
      <c r="G7" s="20">
        <f>G8+G9+G10+G11+G12+G13+G14+G15+G16+G17+G18+G19+G20+G21+G22+G23+G24+G25+G27+G28+G29+G30+G31+G32+G33+G34+G35+G36+G37+G38+G39+G40+G41+G42+G44+G45+G46+G47+G48+G49+G50+G52+G55+G57+G59+G70+G43+G26</f>
        <v>2093842.9</v>
      </c>
      <c r="H7" s="20">
        <f t="shared" ref="H7:N7" si="1">H8+H9+H10+H11+H12+H13+H14+H15+H16+H17+H18+H19+H20+H21+H22+H23+H24+H25+H27+H28+H29+H30+H31+H32+H33+H34+H35+H36+H37+H38+H39+H40+H41+H42+H44+H45+H46+H47+H48+H49+H50+H52+H55+H57+H59+H70+H43+H26</f>
        <v>2093461.085</v>
      </c>
      <c r="I7" s="20">
        <f t="shared" si="1"/>
        <v>2093146.5334400001</v>
      </c>
      <c r="J7" s="20">
        <f t="shared" si="1"/>
        <v>673326.37951</v>
      </c>
      <c r="K7" s="20">
        <f t="shared" si="1"/>
        <v>0</v>
      </c>
      <c r="L7" s="20">
        <f t="shared" si="1"/>
        <v>0</v>
      </c>
      <c r="M7" s="20">
        <f t="shared" si="1"/>
        <v>7960684.6677876702</v>
      </c>
      <c r="N7" s="20">
        <f t="shared" si="1"/>
        <v>1123084.75</v>
      </c>
      <c r="O7" s="35"/>
      <c r="P7" s="28"/>
    </row>
    <row r="8" spans="1:16" s="4" customFormat="1" ht="24.75" customHeight="1" x14ac:dyDescent="0.15">
      <c r="A8" s="46" t="s">
        <v>54</v>
      </c>
      <c r="B8" s="1" t="s">
        <v>16</v>
      </c>
      <c r="C8" s="15">
        <f>E8+I8+K8+M8</f>
        <v>305011.92470099998</v>
      </c>
      <c r="D8" s="15">
        <f t="shared" ref="D8:D21" si="2">F8+J8+L8+N8</f>
        <v>25277.78</v>
      </c>
      <c r="E8" s="15">
        <v>0</v>
      </c>
      <c r="F8" s="15">
        <v>0</v>
      </c>
      <c r="G8" s="15">
        <v>0</v>
      </c>
      <c r="H8" s="15">
        <v>0</v>
      </c>
      <c r="I8" s="15">
        <v>0</v>
      </c>
      <c r="J8" s="15">
        <v>0</v>
      </c>
      <c r="K8" s="15">
        <v>0</v>
      </c>
      <c r="L8" s="15">
        <v>0</v>
      </c>
      <c r="M8" s="61">
        <v>305011.92470099998</v>
      </c>
      <c r="N8" s="62">
        <v>25277.78</v>
      </c>
      <c r="O8" s="60" t="s">
        <v>196</v>
      </c>
      <c r="P8" s="27"/>
    </row>
    <row r="9" spans="1:16" s="4" customFormat="1" ht="24.75" customHeight="1" x14ac:dyDescent="0.15">
      <c r="A9" s="46" t="s">
        <v>61</v>
      </c>
      <c r="B9" s="1" t="s">
        <v>17</v>
      </c>
      <c r="C9" s="15">
        <f t="shared" ref="C9:C49" si="3">E9+I9+K9+M9</f>
        <v>50873.655125400197</v>
      </c>
      <c r="D9" s="15">
        <f t="shared" si="2"/>
        <v>167.26</v>
      </c>
      <c r="E9" s="15">
        <v>0</v>
      </c>
      <c r="F9" s="15">
        <v>0</v>
      </c>
      <c r="G9" s="15">
        <v>0</v>
      </c>
      <c r="H9" s="15">
        <v>0</v>
      </c>
      <c r="I9" s="15">
        <v>0</v>
      </c>
      <c r="J9" s="15">
        <v>0</v>
      </c>
      <c r="K9" s="15">
        <v>0</v>
      </c>
      <c r="L9" s="15">
        <v>0</v>
      </c>
      <c r="M9" s="61">
        <v>50873.655125400197</v>
      </c>
      <c r="N9" s="62">
        <v>167.26</v>
      </c>
      <c r="O9" s="60" t="s">
        <v>197</v>
      </c>
      <c r="P9" s="27"/>
    </row>
    <row r="10" spans="1:16" s="4" customFormat="1" ht="24.75" customHeight="1" x14ac:dyDescent="0.15">
      <c r="A10" s="46" t="s">
        <v>62</v>
      </c>
      <c r="B10" s="1" t="s">
        <v>18</v>
      </c>
      <c r="C10" s="15">
        <f t="shared" si="3"/>
        <v>13362.028350000001</v>
      </c>
      <c r="D10" s="15">
        <f t="shared" si="2"/>
        <v>2074.14</v>
      </c>
      <c r="E10" s="15">
        <v>0</v>
      </c>
      <c r="F10" s="15">
        <v>0</v>
      </c>
      <c r="G10" s="15">
        <v>0</v>
      </c>
      <c r="H10" s="15">
        <v>0</v>
      </c>
      <c r="I10" s="15">
        <v>0</v>
      </c>
      <c r="J10" s="15">
        <v>0</v>
      </c>
      <c r="K10" s="15">
        <v>0</v>
      </c>
      <c r="L10" s="15">
        <v>0</v>
      </c>
      <c r="M10" s="61">
        <v>13362.028350000001</v>
      </c>
      <c r="N10" s="62">
        <v>2074.14</v>
      </c>
      <c r="O10" s="60" t="s">
        <v>198</v>
      </c>
      <c r="P10" s="27"/>
    </row>
    <row r="11" spans="1:16" s="4" customFormat="1" ht="24.75" customHeight="1" x14ac:dyDescent="0.15">
      <c r="A11" s="46" t="s">
        <v>63</v>
      </c>
      <c r="B11" s="1" t="s">
        <v>19</v>
      </c>
      <c r="C11" s="15">
        <f t="shared" si="3"/>
        <v>7256.1778100000001</v>
      </c>
      <c r="D11" s="15">
        <f t="shared" si="2"/>
        <v>1018.03</v>
      </c>
      <c r="E11" s="15">
        <v>0</v>
      </c>
      <c r="F11" s="15">
        <v>0</v>
      </c>
      <c r="G11" s="15">
        <v>0</v>
      </c>
      <c r="H11" s="15">
        <v>0</v>
      </c>
      <c r="I11" s="15">
        <v>0</v>
      </c>
      <c r="J11" s="15">
        <v>0</v>
      </c>
      <c r="K11" s="15">
        <v>0</v>
      </c>
      <c r="L11" s="15">
        <v>0</v>
      </c>
      <c r="M11" s="61">
        <v>7256.1778100000001</v>
      </c>
      <c r="N11" s="62">
        <v>1018.03</v>
      </c>
      <c r="O11" s="60" t="s">
        <v>199</v>
      </c>
      <c r="P11" s="27"/>
    </row>
    <row r="12" spans="1:16" s="4" customFormat="1" ht="24.75" customHeight="1" x14ac:dyDescent="0.15">
      <c r="A12" s="46" t="s">
        <v>64</v>
      </c>
      <c r="B12" s="1" t="s">
        <v>20</v>
      </c>
      <c r="C12" s="15">
        <f t="shared" si="3"/>
        <v>102945.207218</v>
      </c>
      <c r="D12" s="15">
        <f t="shared" si="2"/>
        <v>6838.17</v>
      </c>
      <c r="E12" s="15">
        <v>0</v>
      </c>
      <c r="F12" s="15">
        <v>0</v>
      </c>
      <c r="G12" s="15">
        <v>0</v>
      </c>
      <c r="H12" s="15">
        <v>0</v>
      </c>
      <c r="I12" s="15">
        <v>0</v>
      </c>
      <c r="J12" s="15">
        <v>0</v>
      </c>
      <c r="K12" s="15">
        <v>0</v>
      </c>
      <c r="L12" s="15">
        <v>0</v>
      </c>
      <c r="M12" s="61">
        <v>102945.207218</v>
      </c>
      <c r="N12" s="62">
        <v>6838.17</v>
      </c>
      <c r="O12" s="60" t="s">
        <v>200</v>
      </c>
      <c r="P12" s="27"/>
    </row>
    <row r="13" spans="1:16" s="4" customFormat="1" ht="24.75" customHeight="1" x14ac:dyDescent="0.15">
      <c r="A13" s="46" t="s">
        <v>65</v>
      </c>
      <c r="B13" s="1" t="s">
        <v>21</v>
      </c>
      <c r="C13" s="15">
        <f t="shared" si="3"/>
        <v>217248.74218088601</v>
      </c>
      <c r="D13" s="15">
        <f t="shared" si="2"/>
        <v>14993.61</v>
      </c>
      <c r="E13" s="15">
        <v>0</v>
      </c>
      <c r="F13" s="15">
        <v>0</v>
      </c>
      <c r="G13" s="15">
        <v>0</v>
      </c>
      <c r="H13" s="15">
        <v>0</v>
      </c>
      <c r="I13" s="15">
        <v>0</v>
      </c>
      <c r="J13" s="15">
        <v>0</v>
      </c>
      <c r="K13" s="15">
        <v>0</v>
      </c>
      <c r="L13" s="15">
        <v>0</v>
      </c>
      <c r="M13" s="61">
        <v>217248.74218088601</v>
      </c>
      <c r="N13" s="62">
        <v>14993.61</v>
      </c>
      <c r="O13" s="60" t="s">
        <v>201</v>
      </c>
      <c r="P13" s="27"/>
    </row>
    <row r="14" spans="1:16" s="4" customFormat="1" ht="24.75" customHeight="1" x14ac:dyDescent="0.15">
      <c r="A14" s="46" t="s">
        <v>66</v>
      </c>
      <c r="B14" s="59" t="s">
        <v>22</v>
      </c>
      <c r="C14" s="15">
        <f t="shared" si="3"/>
        <v>225064.5</v>
      </c>
      <c r="D14" s="15">
        <f t="shared" si="2"/>
        <v>37250.53</v>
      </c>
      <c r="E14" s="15">
        <v>0</v>
      </c>
      <c r="F14" s="15">
        <v>0</v>
      </c>
      <c r="G14" s="15">
        <v>0</v>
      </c>
      <c r="H14" s="15">
        <v>0</v>
      </c>
      <c r="I14" s="15">
        <v>0</v>
      </c>
      <c r="J14" s="15">
        <v>0</v>
      </c>
      <c r="K14" s="15">
        <v>0</v>
      </c>
      <c r="L14" s="15">
        <v>0</v>
      </c>
      <c r="M14" s="61">
        <v>225064.5</v>
      </c>
      <c r="N14" s="62">
        <v>37250.53</v>
      </c>
      <c r="O14" s="60" t="s">
        <v>202</v>
      </c>
      <c r="P14" s="27"/>
    </row>
    <row r="15" spans="1:16" s="4" customFormat="1" ht="24.75" customHeight="1" x14ac:dyDescent="0.15">
      <c r="A15" s="46" t="s">
        <v>67</v>
      </c>
      <c r="B15" s="59" t="s">
        <v>23</v>
      </c>
      <c r="C15" s="15">
        <f t="shared" si="3"/>
        <v>1670046.1</v>
      </c>
      <c r="D15" s="15">
        <f t="shared" si="2"/>
        <v>191659.72</v>
      </c>
      <c r="E15" s="15">
        <v>0</v>
      </c>
      <c r="F15" s="15">
        <v>0</v>
      </c>
      <c r="G15" s="15">
        <v>0</v>
      </c>
      <c r="H15" s="15">
        <v>0</v>
      </c>
      <c r="I15" s="15">
        <v>0</v>
      </c>
      <c r="J15" s="15">
        <v>0</v>
      </c>
      <c r="K15" s="15">
        <v>0</v>
      </c>
      <c r="L15" s="15">
        <v>0</v>
      </c>
      <c r="M15" s="61">
        <v>1670046.1</v>
      </c>
      <c r="N15" s="62">
        <v>191659.72</v>
      </c>
      <c r="O15" s="60" t="s">
        <v>203</v>
      </c>
      <c r="P15" s="27"/>
    </row>
    <row r="16" spans="1:16" s="4" customFormat="1" ht="24.75" customHeight="1" x14ac:dyDescent="0.15">
      <c r="A16" s="46" t="s">
        <v>68</v>
      </c>
      <c r="B16" s="59" t="s">
        <v>24</v>
      </c>
      <c r="C16" s="15">
        <f t="shared" si="3"/>
        <v>439552.65</v>
      </c>
      <c r="D16" s="15">
        <f t="shared" si="2"/>
        <v>79650.759999999995</v>
      </c>
      <c r="E16" s="15">
        <v>0</v>
      </c>
      <c r="F16" s="15">
        <v>0</v>
      </c>
      <c r="G16" s="15">
        <v>0</v>
      </c>
      <c r="H16" s="15">
        <v>0</v>
      </c>
      <c r="I16" s="15">
        <v>0</v>
      </c>
      <c r="J16" s="15">
        <v>0</v>
      </c>
      <c r="K16" s="15">
        <v>0</v>
      </c>
      <c r="L16" s="15">
        <v>0</v>
      </c>
      <c r="M16" s="61">
        <v>439552.65</v>
      </c>
      <c r="N16" s="62">
        <v>79650.759999999995</v>
      </c>
      <c r="O16" s="60" t="s">
        <v>204</v>
      </c>
      <c r="P16" s="27"/>
    </row>
    <row r="17" spans="1:16" s="4" customFormat="1" ht="24.75" customHeight="1" x14ac:dyDescent="0.15">
      <c r="A17" s="46" t="s">
        <v>69</v>
      </c>
      <c r="B17" s="52" t="s">
        <v>25</v>
      </c>
      <c r="C17" s="15">
        <f t="shared" si="3"/>
        <v>10311.188840000001</v>
      </c>
      <c r="D17" s="15">
        <f t="shared" si="2"/>
        <v>947.75</v>
      </c>
      <c r="E17" s="15">
        <v>0</v>
      </c>
      <c r="F17" s="15">
        <v>0</v>
      </c>
      <c r="G17" s="15">
        <v>0</v>
      </c>
      <c r="H17" s="15">
        <v>0</v>
      </c>
      <c r="I17" s="15">
        <v>0</v>
      </c>
      <c r="J17" s="15">
        <v>0</v>
      </c>
      <c r="K17" s="15">
        <v>0</v>
      </c>
      <c r="L17" s="15">
        <v>0</v>
      </c>
      <c r="M17" s="63">
        <v>10311.188840000001</v>
      </c>
      <c r="N17" s="62">
        <v>947.75</v>
      </c>
      <c r="O17" s="60" t="s">
        <v>205</v>
      </c>
      <c r="P17" s="27"/>
    </row>
    <row r="18" spans="1:16" s="4" customFormat="1" ht="24.75" customHeight="1" x14ac:dyDescent="0.15">
      <c r="A18" s="46" t="s">
        <v>70</v>
      </c>
      <c r="B18" s="52" t="s">
        <v>26</v>
      </c>
      <c r="C18" s="15">
        <f t="shared" si="3"/>
        <v>478274.01</v>
      </c>
      <c r="D18" s="15">
        <f t="shared" si="2"/>
        <v>84639.4</v>
      </c>
      <c r="E18" s="15">
        <v>0</v>
      </c>
      <c r="F18" s="15">
        <v>0</v>
      </c>
      <c r="G18" s="15">
        <v>0</v>
      </c>
      <c r="H18" s="15">
        <v>0</v>
      </c>
      <c r="I18" s="15">
        <v>0</v>
      </c>
      <c r="J18" s="15">
        <v>0</v>
      </c>
      <c r="K18" s="15">
        <v>0</v>
      </c>
      <c r="L18" s="15">
        <v>0</v>
      </c>
      <c r="M18" s="63">
        <v>478274.01</v>
      </c>
      <c r="N18" s="62">
        <v>84639.4</v>
      </c>
      <c r="O18" s="60" t="s">
        <v>206</v>
      </c>
      <c r="P18" s="27"/>
    </row>
    <row r="19" spans="1:16" s="4" customFormat="1" ht="24.75" customHeight="1" x14ac:dyDescent="0.15">
      <c r="A19" s="46" t="s">
        <v>71</v>
      </c>
      <c r="B19" s="1" t="s">
        <v>28</v>
      </c>
      <c r="C19" s="15">
        <f t="shared" si="3"/>
        <v>47732.674679999996</v>
      </c>
      <c r="D19" s="15">
        <f t="shared" si="2"/>
        <v>2641.65</v>
      </c>
      <c r="E19" s="15">
        <v>0</v>
      </c>
      <c r="F19" s="15">
        <v>0</v>
      </c>
      <c r="G19" s="15">
        <v>0</v>
      </c>
      <c r="H19" s="15">
        <v>0</v>
      </c>
      <c r="I19" s="15">
        <v>0</v>
      </c>
      <c r="J19" s="15">
        <v>0</v>
      </c>
      <c r="K19" s="15">
        <v>0</v>
      </c>
      <c r="L19" s="15">
        <v>0</v>
      </c>
      <c r="M19" s="63">
        <v>47732.674679999996</v>
      </c>
      <c r="N19" s="62">
        <v>2641.65</v>
      </c>
      <c r="O19" s="60" t="s">
        <v>207</v>
      </c>
      <c r="P19" s="27"/>
    </row>
    <row r="20" spans="1:16" s="4" customFormat="1" ht="24.75" customHeight="1" x14ac:dyDescent="0.15">
      <c r="A20" s="46" t="s">
        <v>72</v>
      </c>
      <c r="B20" s="1" t="s">
        <v>29</v>
      </c>
      <c r="C20" s="15">
        <f t="shared" si="3"/>
        <v>12888.08289</v>
      </c>
      <c r="D20" s="15">
        <f t="shared" si="2"/>
        <v>5765.12</v>
      </c>
      <c r="E20" s="15">
        <v>0</v>
      </c>
      <c r="F20" s="15">
        <v>0</v>
      </c>
      <c r="G20" s="15">
        <v>0</v>
      </c>
      <c r="H20" s="15">
        <v>0</v>
      </c>
      <c r="I20" s="15">
        <v>0</v>
      </c>
      <c r="J20" s="15">
        <v>0</v>
      </c>
      <c r="K20" s="15">
        <v>0</v>
      </c>
      <c r="L20" s="15">
        <v>0</v>
      </c>
      <c r="M20" s="63">
        <v>12888.08289</v>
      </c>
      <c r="N20" s="62">
        <v>5765.12</v>
      </c>
      <c r="O20" s="60" t="s">
        <v>208</v>
      </c>
      <c r="P20" s="27"/>
    </row>
    <row r="21" spans="1:16" s="4" customFormat="1" ht="24.75" customHeight="1" x14ac:dyDescent="0.15">
      <c r="A21" s="46" t="s">
        <v>73</v>
      </c>
      <c r="B21" s="1" t="s">
        <v>30</v>
      </c>
      <c r="C21" s="15">
        <f t="shared" si="3"/>
        <v>32782.775992383198</v>
      </c>
      <c r="D21" s="15">
        <f t="shared" si="2"/>
        <v>0</v>
      </c>
      <c r="E21" s="15">
        <v>0</v>
      </c>
      <c r="F21" s="15">
        <v>0</v>
      </c>
      <c r="G21" s="15">
        <v>0</v>
      </c>
      <c r="H21" s="15">
        <v>0</v>
      </c>
      <c r="I21" s="15">
        <v>0</v>
      </c>
      <c r="J21" s="15">
        <v>0</v>
      </c>
      <c r="K21" s="15">
        <v>0</v>
      </c>
      <c r="L21" s="15">
        <v>0</v>
      </c>
      <c r="M21" s="63">
        <v>32782.775992383198</v>
      </c>
      <c r="N21" s="62">
        <v>0</v>
      </c>
      <c r="O21" s="60" t="s">
        <v>185</v>
      </c>
      <c r="P21" s="27"/>
    </row>
    <row r="22" spans="1:16" s="4" customFormat="1" ht="24.75" customHeight="1" x14ac:dyDescent="0.15">
      <c r="A22" s="46" t="s">
        <v>109</v>
      </c>
      <c r="B22" s="52" t="s">
        <v>74</v>
      </c>
      <c r="C22" s="15">
        <f t="shared" si="3"/>
        <v>233479.24</v>
      </c>
      <c r="D22" s="15">
        <f>F22+J22+L22+N22</f>
        <v>34017.94</v>
      </c>
      <c r="E22" s="15">
        <v>0</v>
      </c>
      <c r="F22" s="15">
        <v>0</v>
      </c>
      <c r="G22" s="15">
        <v>0</v>
      </c>
      <c r="H22" s="15">
        <v>0</v>
      </c>
      <c r="I22" s="15">
        <v>0</v>
      </c>
      <c r="J22" s="17">
        <v>0</v>
      </c>
      <c r="K22" s="15">
        <v>0</v>
      </c>
      <c r="L22" s="15">
        <v>0</v>
      </c>
      <c r="M22" s="63">
        <v>233479.24</v>
      </c>
      <c r="N22" s="62">
        <v>34017.94</v>
      </c>
      <c r="O22" s="60" t="s">
        <v>209</v>
      </c>
      <c r="P22" s="27"/>
    </row>
    <row r="23" spans="1:16" s="4" customFormat="1" ht="24.75" customHeight="1" x14ac:dyDescent="0.15">
      <c r="A23" s="46" t="s">
        <v>110</v>
      </c>
      <c r="B23" s="1" t="s">
        <v>31</v>
      </c>
      <c r="C23" s="15">
        <f t="shared" si="3"/>
        <v>22280</v>
      </c>
      <c r="D23" s="15">
        <f t="shared" ref="D23:D46" si="4">F23+J23+L23+N23</f>
        <v>0</v>
      </c>
      <c r="E23" s="15">
        <v>0</v>
      </c>
      <c r="F23" s="15">
        <v>0</v>
      </c>
      <c r="G23" s="45">
        <v>22280</v>
      </c>
      <c r="H23" s="45">
        <v>22280</v>
      </c>
      <c r="I23" s="45">
        <v>22280</v>
      </c>
      <c r="J23" s="53">
        <v>0</v>
      </c>
      <c r="K23" s="15">
        <v>0</v>
      </c>
      <c r="L23" s="15">
        <v>0</v>
      </c>
      <c r="M23" s="62">
        <v>0</v>
      </c>
      <c r="N23" s="62">
        <v>0</v>
      </c>
      <c r="O23" s="60" t="s">
        <v>210</v>
      </c>
      <c r="P23" s="27"/>
    </row>
    <row r="24" spans="1:16" s="4" customFormat="1" ht="24.75" customHeight="1" x14ac:dyDescent="0.15">
      <c r="A24" s="46" t="s">
        <v>75</v>
      </c>
      <c r="B24" s="1" t="s">
        <v>34</v>
      </c>
      <c r="C24" s="15">
        <f t="shared" si="3"/>
        <v>240000</v>
      </c>
      <c r="D24" s="15">
        <f t="shared" si="4"/>
        <v>124696.80916999999</v>
      </c>
      <c r="E24" s="15">
        <v>0</v>
      </c>
      <c r="F24" s="15">
        <v>0</v>
      </c>
      <c r="G24" s="15">
        <v>240000</v>
      </c>
      <c r="H24" s="15">
        <v>240000</v>
      </c>
      <c r="I24" s="15">
        <v>240000</v>
      </c>
      <c r="J24" s="53">
        <v>124696.80916999999</v>
      </c>
      <c r="K24" s="15">
        <v>0</v>
      </c>
      <c r="L24" s="15">
        <v>0</v>
      </c>
      <c r="M24" s="62">
        <v>0</v>
      </c>
      <c r="N24" s="62">
        <v>0</v>
      </c>
      <c r="O24" s="60" t="s">
        <v>229</v>
      </c>
      <c r="P24" s="27"/>
    </row>
    <row r="25" spans="1:16" s="4" customFormat="1" ht="24.75" customHeight="1" x14ac:dyDescent="0.15">
      <c r="A25" s="46" t="s">
        <v>76</v>
      </c>
      <c r="B25" s="52" t="s">
        <v>176</v>
      </c>
      <c r="C25" s="15">
        <f t="shared" si="3"/>
        <v>911306.86</v>
      </c>
      <c r="D25" s="15">
        <f t="shared" si="4"/>
        <v>130269.77500000001</v>
      </c>
      <c r="E25" s="15">
        <v>0</v>
      </c>
      <c r="F25" s="15">
        <v>0</v>
      </c>
      <c r="G25" s="15">
        <v>25181.7</v>
      </c>
      <c r="H25" s="15">
        <v>25181.7</v>
      </c>
      <c r="I25" s="15">
        <v>25181.7</v>
      </c>
      <c r="J25" s="53">
        <v>7753.5050000000001</v>
      </c>
      <c r="K25" s="15">
        <v>0</v>
      </c>
      <c r="L25" s="15">
        <v>0</v>
      </c>
      <c r="M25" s="63">
        <v>886125.16</v>
      </c>
      <c r="N25" s="62">
        <v>122516.27</v>
      </c>
      <c r="O25" s="60" t="s">
        <v>243</v>
      </c>
      <c r="P25" s="27"/>
    </row>
    <row r="26" spans="1:16" s="4" customFormat="1" ht="24.75" customHeight="1" x14ac:dyDescent="0.15">
      <c r="A26" s="46" t="s">
        <v>77</v>
      </c>
      <c r="B26" s="1" t="s">
        <v>177</v>
      </c>
      <c r="C26" s="15">
        <f t="shared" si="3"/>
        <v>82748.498999999996</v>
      </c>
      <c r="D26" s="15">
        <f t="shared" si="4"/>
        <v>24720.835999999999</v>
      </c>
      <c r="E26" s="15">
        <v>0</v>
      </c>
      <c r="F26" s="15">
        <v>0</v>
      </c>
      <c r="G26" s="15">
        <v>82748.498999999996</v>
      </c>
      <c r="H26" s="15">
        <v>82748.498999999996</v>
      </c>
      <c r="I26" s="15">
        <v>82748.498999999996</v>
      </c>
      <c r="J26" s="53">
        <v>24720.835999999999</v>
      </c>
      <c r="K26" s="15">
        <v>0</v>
      </c>
      <c r="L26" s="15">
        <v>0</v>
      </c>
      <c r="M26" s="62">
        <v>0</v>
      </c>
      <c r="N26" s="62">
        <v>0</v>
      </c>
      <c r="O26" s="60" t="s">
        <v>211</v>
      </c>
      <c r="P26" s="27"/>
    </row>
    <row r="27" spans="1:16" s="4" customFormat="1" ht="24.75" customHeight="1" x14ac:dyDescent="0.15">
      <c r="A27" s="46" t="s">
        <v>111</v>
      </c>
      <c r="B27" s="1" t="s">
        <v>178</v>
      </c>
      <c r="C27" s="15">
        <f t="shared" si="3"/>
        <v>51253.79</v>
      </c>
      <c r="D27" s="15">
        <f t="shared" si="4"/>
        <v>9573.8639999999996</v>
      </c>
      <c r="E27" s="15">
        <v>0</v>
      </c>
      <c r="F27" s="15">
        <v>0</v>
      </c>
      <c r="G27" s="15">
        <v>51253.79</v>
      </c>
      <c r="H27" s="15">
        <v>51253.79</v>
      </c>
      <c r="I27" s="15">
        <v>51253.79</v>
      </c>
      <c r="J27" s="53">
        <v>9573.8639999999996</v>
      </c>
      <c r="K27" s="15">
        <v>0</v>
      </c>
      <c r="L27" s="15">
        <v>0</v>
      </c>
      <c r="M27" s="62">
        <v>0</v>
      </c>
      <c r="N27" s="62">
        <v>0</v>
      </c>
      <c r="O27" s="60" t="s">
        <v>212</v>
      </c>
      <c r="P27" s="27"/>
    </row>
    <row r="28" spans="1:16" s="4" customFormat="1" ht="24.75" customHeight="1" x14ac:dyDescent="0.15">
      <c r="A28" s="46" t="s">
        <v>79</v>
      </c>
      <c r="B28" s="1" t="s">
        <v>112</v>
      </c>
      <c r="C28" s="15">
        <f t="shared" si="3"/>
        <v>393569.55699999997</v>
      </c>
      <c r="D28" s="15">
        <f t="shared" si="4"/>
        <v>121709.59959</v>
      </c>
      <c r="E28" s="15">
        <v>0</v>
      </c>
      <c r="F28" s="15">
        <v>0</v>
      </c>
      <c r="G28" s="15">
        <v>393951.37199999997</v>
      </c>
      <c r="H28" s="15">
        <v>393569.55699999997</v>
      </c>
      <c r="I28" s="15">
        <v>393569.55699999997</v>
      </c>
      <c r="J28" s="53">
        <v>121709.59959</v>
      </c>
      <c r="K28" s="15">
        <v>0</v>
      </c>
      <c r="L28" s="15">
        <v>0</v>
      </c>
      <c r="M28" s="62">
        <v>0</v>
      </c>
      <c r="N28" s="62">
        <v>0</v>
      </c>
      <c r="O28" s="60" t="s">
        <v>244</v>
      </c>
      <c r="P28" s="27"/>
    </row>
    <row r="29" spans="1:16" s="4" customFormat="1" ht="24.75" customHeight="1" x14ac:dyDescent="0.15">
      <c r="A29" s="46" t="s">
        <v>78</v>
      </c>
      <c r="B29" s="1" t="s">
        <v>113</v>
      </c>
      <c r="C29" s="15">
        <f t="shared" si="3"/>
        <v>32574.6</v>
      </c>
      <c r="D29" s="15">
        <f t="shared" si="4"/>
        <v>11122.919999999998</v>
      </c>
      <c r="E29" s="15">
        <v>0</v>
      </c>
      <c r="F29" s="15">
        <v>0</v>
      </c>
      <c r="G29" s="15">
        <v>32574.6</v>
      </c>
      <c r="H29" s="15">
        <v>32574.6</v>
      </c>
      <c r="I29" s="15">
        <v>32574.6</v>
      </c>
      <c r="J29" s="53">
        <f>8232.47+2890.45</f>
        <v>11122.919999999998</v>
      </c>
      <c r="K29" s="15">
        <v>0</v>
      </c>
      <c r="L29" s="15">
        <v>0</v>
      </c>
      <c r="M29" s="62">
        <v>0</v>
      </c>
      <c r="N29" s="62">
        <v>0</v>
      </c>
      <c r="O29" s="60" t="s">
        <v>213</v>
      </c>
      <c r="P29" s="27"/>
    </row>
    <row r="30" spans="1:16" s="4" customFormat="1" ht="24.75" customHeight="1" x14ac:dyDescent="0.15">
      <c r="A30" s="46" t="s">
        <v>80</v>
      </c>
      <c r="B30" s="1" t="s">
        <v>114</v>
      </c>
      <c r="C30" s="15">
        <f t="shared" si="3"/>
        <v>4023494.1089999997</v>
      </c>
      <c r="D30" s="15">
        <f t="shared" si="4"/>
        <v>745120.02882999997</v>
      </c>
      <c r="E30" s="15">
        <v>0</v>
      </c>
      <c r="F30" s="15">
        <v>0</v>
      </c>
      <c r="G30" s="45">
        <v>795763.55900000001</v>
      </c>
      <c r="H30" s="45">
        <v>795763.55900000001</v>
      </c>
      <c r="I30" s="45">
        <v>795763.55900000001</v>
      </c>
      <c r="J30" s="53">
        <v>231493.40883</v>
      </c>
      <c r="K30" s="15">
        <v>0</v>
      </c>
      <c r="L30" s="15">
        <v>0</v>
      </c>
      <c r="M30" s="63">
        <v>3227730.55</v>
      </c>
      <c r="N30" s="62">
        <v>513626.62</v>
      </c>
      <c r="O30" s="60" t="s">
        <v>245</v>
      </c>
      <c r="P30" s="27"/>
    </row>
    <row r="31" spans="1:16" s="4" customFormat="1" ht="24.75" customHeight="1" x14ac:dyDescent="0.15">
      <c r="A31" s="46" t="s">
        <v>81</v>
      </c>
      <c r="B31" s="1" t="s">
        <v>115</v>
      </c>
      <c r="C31" s="15">
        <f t="shared" si="3"/>
        <v>266284.79999999999</v>
      </c>
      <c r="D31" s="15">
        <f t="shared" ref="D31" si="5">F31+J31+L31+N31</f>
        <v>77404.388999999996</v>
      </c>
      <c r="E31" s="15">
        <v>0</v>
      </c>
      <c r="F31" s="15">
        <v>0</v>
      </c>
      <c r="G31" s="45">
        <v>266284.79999999999</v>
      </c>
      <c r="H31" s="45">
        <v>266284.79999999999</v>
      </c>
      <c r="I31" s="45">
        <v>266284.79999999999</v>
      </c>
      <c r="J31" s="53">
        <f>72515.26+4889.129</f>
        <v>77404.388999999996</v>
      </c>
      <c r="K31" s="15">
        <v>0</v>
      </c>
      <c r="L31" s="15">
        <v>0</v>
      </c>
      <c r="M31" s="62">
        <v>0</v>
      </c>
      <c r="N31" s="62">
        <v>0</v>
      </c>
      <c r="O31" s="60" t="s">
        <v>246</v>
      </c>
      <c r="P31" s="27"/>
    </row>
    <row r="32" spans="1:16" s="4" customFormat="1" ht="24.75" customHeight="1" x14ac:dyDescent="0.15">
      <c r="A32" s="46" t="s">
        <v>82</v>
      </c>
      <c r="B32" s="1" t="s">
        <v>116</v>
      </c>
      <c r="C32" s="15">
        <f t="shared" si="3"/>
        <v>32191.599999999999</v>
      </c>
      <c r="D32" s="15">
        <f t="shared" si="4"/>
        <v>7313.02</v>
      </c>
      <c r="E32" s="15">
        <v>0</v>
      </c>
      <c r="F32" s="15">
        <v>0</v>
      </c>
      <c r="G32" s="15">
        <v>32191.599999999999</v>
      </c>
      <c r="H32" s="15">
        <v>32191.599999999999</v>
      </c>
      <c r="I32" s="15">
        <v>32191.599999999999</v>
      </c>
      <c r="J32" s="53">
        <v>7313.02</v>
      </c>
      <c r="K32" s="15">
        <v>0</v>
      </c>
      <c r="L32" s="15">
        <v>0</v>
      </c>
      <c r="M32" s="62">
        <v>0</v>
      </c>
      <c r="N32" s="62">
        <v>0</v>
      </c>
      <c r="O32" s="60" t="s">
        <v>247</v>
      </c>
      <c r="P32" s="27"/>
    </row>
    <row r="33" spans="1:16" s="4" customFormat="1" ht="24.75" customHeight="1" x14ac:dyDescent="0.15">
      <c r="A33" s="46" t="s">
        <v>83</v>
      </c>
      <c r="B33" s="1" t="s">
        <v>32</v>
      </c>
      <c r="C33" s="15">
        <f t="shared" si="3"/>
        <v>12485.2</v>
      </c>
      <c r="D33" s="15">
        <f t="shared" si="4"/>
        <v>4011.58608</v>
      </c>
      <c r="E33" s="15">
        <v>0</v>
      </c>
      <c r="F33" s="15">
        <v>0</v>
      </c>
      <c r="G33" s="45">
        <v>12485.2</v>
      </c>
      <c r="H33" s="45">
        <v>12485.2</v>
      </c>
      <c r="I33" s="45">
        <v>12485.2</v>
      </c>
      <c r="J33" s="53">
        <v>4011.58608</v>
      </c>
      <c r="K33" s="15">
        <v>0</v>
      </c>
      <c r="L33" s="15">
        <v>0</v>
      </c>
      <c r="M33" s="62">
        <v>0</v>
      </c>
      <c r="N33" s="62">
        <v>0</v>
      </c>
      <c r="O33" s="60" t="s">
        <v>214</v>
      </c>
      <c r="P33" s="27"/>
    </row>
    <row r="34" spans="1:16" s="4" customFormat="1" ht="24.75" customHeight="1" x14ac:dyDescent="0.15">
      <c r="A34" s="46" t="s">
        <v>84</v>
      </c>
      <c r="B34" s="52" t="s">
        <v>117</v>
      </c>
      <c r="C34" s="15">
        <f t="shared" si="3"/>
        <v>19691.957439999998</v>
      </c>
      <c r="D34" s="15">
        <f t="shared" si="4"/>
        <v>2033.4556600000001</v>
      </c>
      <c r="E34" s="15">
        <v>0</v>
      </c>
      <c r="F34" s="15">
        <v>0</v>
      </c>
      <c r="G34" s="15">
        <v>20000</v>
      </c>
      <c r="H34" s="15">
        <v>20000</v>
      </c>
      <c r="I34" s="15">
        <v>19691.957439999998</v>
      </c>
      <c r="J34" s="53">
        <v>2033.4556600000001</v>
      </c>
      <c r="K34" s="15">
        <v>0</v>
      </c>
      <c r="L34" s="15">
        <v>0</v>
      </c>
      <c r="M34" s="62">
        <v>0</v>
      </c>
      <c r="N34" s="62">
        <v>0</v>
      </c>
      <c r="O34" s="60" t="s">
        <v>215</v>
      </c>
      <c r="P34" s="27"/>
    </row>
    <row r="35" spans="1:16" s="4" customFormat="1" ht="24.75" customHeight="1" x14ac:dyDescent="0.15">
      <c r="A35" s="46" t="s">
        <v>85</v>
      </c>
      <c r="B35" s="52" t="s">
        <v>179</v>
      </c>
      <c r="C35" s="15">
        <f t="shared" si="3"/>
        <v>4699.9799999999996</v>
      </c>
      <c r="D35" s="15">
        <f t="shared" si="4"/>
        <v>1133.41706</v>
      </c>
      <c r="E35" s="15">
        <v>0</v>
      </c>
      <c r="F35" s="15">
        <v>0</v>
      </c>
      <c r="G35" s="15">
        <v>4699.9799999999996</v>
      </c>
      <c r="H35" s="15">
        <v>4699.9799999999996</v>
      </c>
      <c r="I35" s="15">
        <v>4699.9799999999996</v>
      </c>
      <c r="J35" s="53">
        <v>1133.41706</v>
      </c>
      <c r="K35" s="15">
        <v>0</v>
      </c>
      <c r="L35" s="15">
        <v>0</v>
      </c>
      <c r="M35" s="62">
        <v>0</v>
      </c>
      <c r="N35" s="62">
        <v>0</v>
      </c>
      <c r="O35" s="60" t="s">
        <v>238</v>
      </c>
      <c r="P35" s="27"/>
    </row>
    <row r="36" spans="1:16" s="4" customFormat="1" ht="24.75" customHeight="1" x14ac:dyDescent="0.15">
      <c r="A36" s="46" t="s">
        <v>86</v>
      </c>
      <c r="B36" s="52" t="s">
        <v>52</v>
      </c>
      <c r="C36" s="15">
        <f t="shared" si="3"/>
        <v>4500</v>
      </c>
      <c r="D36" s="15">
        <f t="shared" si="4"/>
        <v>2014.1494499999999</v>
      </c>
      <c r="E36" s="15">
        <v>0</v>
      </c>
      <c r="F36" s="15">
        <v>0</v>
      </c>
      <c r="G36" s="15">
        <v>4500</v>
      </c>
      <c r="H36" s="15">
        <v>4500</v>
      </c>
      <c r="I36" s="15">
        <v>4500</v>
      </c>
      <c r="J36" s="53">
        <v>2014.1494499999999</v>
      </c>
      <c r="K36" s="15">
        <v>0</v>
      </c>
      <c r="L36" s="15">
        <v>0</v>
      </c>
      <c r="M36" s="62">
        <v>0</v>
      </c>
      <c r="N36" s="62">
        <v>0</v>
      </c>
      <c r="O36" s="60" t="s">
        <v>216</v>
      </c>
      <c r="P36" s="27"/>
    </row>
    <row r="37" spans="1:16" s="4" customFormat="1" ht="24.75" customHeight="1" x14ac:dyDescent="0.15">
      <c r="A37" s="46" t="s">
        <v>87</v>
      </c>
      <c r="B37" s="1" t="s">
        <v>118</v>
      </c>
      <c r="C37" s="15">
        <f t="shared" si="3"/>
        <v>39527.4</v>
      </c>
      <c r="D37" s="15">
        <f t="shared" si="4"/>
        <v>36650.410860000004</v>
      </c>
      <c r="E37" s="15">
        <v>0</v>
      </c>
      <c r="F37" s="15">
        <v>0</v>
      </c>
      <c r="G37" s="15">
        <v>39527.4</v>
      </c>
      <c r="H37" s="15">
        <v>39527.4</v>
      </c>
      <c r="I37" s="15">
        <v>39527.4</v>
      </c>
      <c r="J37" s="53">
        <v>36650.410860000004</v>
      </c>
      <c r="K37" s="15">
        <v>0</v>
      </c>
      <c r="L37" s="15">
        <v>0</v>
      </c>
      <c r="M37" s="62">
        <v>0</v>
      </c>
      <c r="N37" s="62">
        <v>0</v>
      </c>
      <c r="O37" s="60" t="s">
        <v>249</v>
      </c>
      <c r="P37" s="27"/>
    </row>
    <row r="38" spans="1:16" s="4" customFormat="1" ht="24.75" customHeight="1" x14ac:dyDescent="0.15">
      <c r="A38" s="46" t="s">
        <v>88</v>
      </c>
      <c r="B38" s="1" t="s">
        <v>105</v>
      </c>
      <c r="C38" s="15">
        <f t="shared" si="3"/>
        <v>3778.4</v>
      </c>
      <c r="D38" s="15">
        <f t="shared" ref="D38:D39" si="6">F38+J38+L38+N38</f>
        <v>3195.9849599999998</v>
      </c>
      <c r="E38" s="53">
        <v>0</v>
      </c>
      <c r="F38" s="53">
        <v>0</v>
      </c>
      <c r="G38" s="45">
        <v>3778.4</v>
      </c>
      <c r="H38" s="45">
        <v>3778.4</v>
      </c>
      <c r="I38" s="45">
        <v>3778.4</v>
      </c>
      <c r="J38" s="53">
        <v>3195.9849599999998</v>
      </c>
      <c r="K38" s="15">
        <v>0</v>
      </c>
      <c r="L38" s="15">
        <v>0</v>
      </c>
      <c r="M38" s="62">
        <v>0</v>
      </c>
      <c r="N38" s="62">
        <v>0</v>
      </c>
      <c r="O38" s="60" t="s">
        <v>224</v>
      </c>
      <c r="P38" s="27"/>
    </row>
    <row r="39" spans="1:16" s="4" customFormat="1" ht="24.75" customHeight="1" x14ac:dyDescent="0.15">
      <c r="A39" s="46" t="s">
        <v>89</v>
      </c>
      <c r="B39" s="1" t="s">
        <v>107</v>
      </c>
      <c r="C39" s="15">
        <f t="shared" si="3"/>
        <v>19301</v>
      </c>
      <c r="D39" s="15">
        <f t="shared" si="6"/>
        <v>6398.7583999999997</v>
      </c>
      <c r="E39" s="53">
        <v>0</v>
      </c>
      <c r="F39" s="53">
        <v>0</v>
      </c>
      <c r="G39" s="45">
        <v>19301</v>
      </c>
      <c r="H39" s="45">
        <v>19301</v>
      </c>
      <c r="I39" s="45">
        <v>19301</v>
      </c>
      <c r="J39" s="53">
        <v>6398.7583999999997</v>
      </c>
      <c r="K39" s="15">
        <v>0</v>
      </c>
      <c r="L39" s="15">
        <v>0</v>
      </c>
      <c r="M39" s="62">
        <v>0</v>
      </c>
      <c r="N39" s="62">
        <v>0</v>
      </c>
      <c r="O39" s="60" t="s">
        <v>223</v>
      </c>
      <c r="P39" s="27"/>
    </row>
    <row r="40" spans="1:16" s="4" customFormat="1" ht="24.75" customHeight="1" x14ac:dyDescent="0.15">
      <c r="A40" s="46" t="s">
        <v>90</v>
      </c>
      <c r="B40" s="1" t="s">
        <v>119</v>
      </c>
      <c r="C40" s="15">
        <f t="shared" si="3"/>
        <v>53278.8</v>
      </c>
      <c r="D40" s="15">
        <f>F40+J40+L40+N40</f>
        <v>28871.877359999999</v>
      </c>
      <c r="E40" s="45">
        <v>53278.8</v>
      </c>
      <c r="F40" s="15">
        <f>67.02954+116.14832+28688.6995</f>
        <v>28871.877359999999</v>
      </c>
      <c r="G40" s="15">
        <v>0</v>
      </c>
      <c r="H40" s="15">
        <v>0</v>
      </c>
      <c r="I40" s="15">
        <v>0</v>
      </c>
      <c r="J40" s="53">
        <v>0</v>
      </c>
      <c r="K40" s="15">
        <v>0</v>
      </c>
      <c r="L40" s="15">
        <v>0</v>
      </c>
      <c r="M40" s="62">
        <v>0</v>
      </c>
      <c r="N40" s="62">
        <v>0</v>
      </c>
      <c r="O40" s="60" t="s">
        <v>227</v>
      </c>
      <c r="P40" s="27"/>
    </row>
    <row r="41" spans="1:16" s="4" customFormat="1" ht="24.75" customHeight="1" x14ac:dyDescent="0.15">
      <c r="A41" s="46" t="s">
        <v>93</v>
      </c>
      <c r="B41" s="1" t="s">
        <v>57</v>
      </c>
      <c r="C41" s="15">
        <f t="shared" si="3"/>
        <v>622.70000000000005</v>
      </c>
      <c r="D41" s="15">
        <f>F41+J41+L41+N41</f>
        <v>113.218</v>
      </c>
      <c r="E41" s="15">
        <v>622.70000000000005</v>
      </c>
      <c r="F41" s="15">
        <v>113.218</v>
      </c>
      <c r="G41" s="17">
        <v>0</v>
      </c>
      <c r="H41" s="17">
        <v>0</v>
      </c>
      <c r="I41" s="17">
        <v>0</v>
      </c>
      <c r="J41" s="53">
        <v>0</v>
      </c>
      <c r="K41" s="15">
        <v>0</v>
      </c>
      <c r="L41" s="15">
        <v>0</v>
      </c>
      <c r="M41" s="62">
        <v>0</v>
      </c>
      <c r="N41" s="62">
        <v>0</v>
      </c>
      <c r="O41" s="60" t="s">
        <v>226</v>
      </c>
      <c r="P41" s="27"/>
    </row>
    <row r="42" spans="1:16" s="4" customFormat="1" ht="24.75" customHeight="1" x14ac:dyDescent="0.15">
      <c r="A42" s="46" t="s">
        <v>94</v>
      </c>
      <c r="B42" s="1" t="s">
        <v>120</v>
      </c>
      <c r="C42" s="15">
        <f t="shared" si="3"/>
        <v>119.4</v>
      </c>
      <c r="D42" s="15">
        <f>F42+J42+L42+N42</f>
        <v>0</v>
      </c>
      <c r="E42" s="53">
        <v>119.4</v>
      </c>
      <c r="F42" s="53">
        <v>0</v>
      </c>
      <c r="G42" s="53">
        <v>0</v>
      </c>
      <c r="H42" s="53">
        <v>0</v>
      </c>
      <c r="I42" s="53">
        <v>0</v>
      </c>
      <c r="J42" s="53">
        <v>0</v>
      </c>
      <c r="K42" s="15">
        <v>0</v>
      </c>
      <c r="L42" s="15">
        <v>0</v>
      </c>
      <c r="M42" s="62">
        <v>0</v>
      </c>
      <c r="N42" s="62">
        <v>0</v>
      </c>
      <c r="O42" s="60" t="s">
        <v>183</v>
      </c>
      <c r="P42" s="27"/>
    </row>
    <row r="43" spans="1:16" s="4" customFormat="1" ht="24.75" customHeight="1" x14ac:dyDescent="0.15">
      <c r="A43" s="46" t="s">
        <v>95</v>
      </c>
      <c r="B43" s="1" t="s">
        <v>33</v>
      </c>
      <c r="C43" s="15">
        <f t="shared" si="3"/>
        <v>179115.9</v>
      </c>
      <c r="D43" s="15">
        <f t="shared" si="4"/>
        <v>160376.01874</v>
      </c>
      <c r="E43" s="17">
        <v>179115.9</v>
      </c>
      <c r="F43" s="17">
        <v>160376.01874</v>
      </c>
      <c r="G43" s="15">
        <v>0</v>
      </c>
      <c r="H43" s="15">
        <v>0</v>
      </c>
      <c r="I43" s="15">
        <v>0</v>
      </c>
      <c r="J43" s="53">
        <v>0</v>
      </c>
      <c r="K43" s="15">
        <v>0</v>
      </c>
      <c r="L43" s="15">
        <v>0</v>
      </c>
      <c r="M43" s="62">
        <v>0</v>
      </c>
      <c r="N43" s="62">
        <v>0</v>
      </c>
      <c r="O43" s="60" t="s">
        <v>228</v>
      </c>
      <c r="P43" s="27"/>
    </row>
    <row r="44" spans="1:16" s="4" customFormat="1" ht="24.75" customHeight="1" x14ac:dyDescent="0.15">
      <c r="A44" s="46" t="s">
        <v>96</v>
      </c>
      <c r="B44" s="1" t="s">
        <v>121</v>
      </c>
      <c r="C44" s="15">
        <f t="shared" si="3"/>
        <v>606062</v>
      </c>
      <c r="D44" s="15">
        <f t="shared" ref="D44" si="7">F44+J44+L44+N44</f>
        <v>0</v>
      </c>
      <c r="E44" s="45">
        <v>600000</v>
      </c>
      <c r="F44" s="78">
        <v>0</v>
      </c>
      <c r="G44" s="78">
        <v>6062</v>
      </c>
      <c r="H44" s="78">
        <v>6062</v>
      </c>
      <c r="I44" s="78">
        <v>6062</v>
      </c>
      <c r="J44" s="53">
        <v>0</v>
      </c>
      <c r="K44" s="15">
        <v>0</v>
      </c>
      <c r="L44" s="15">
        <v>0</v>
      </c>
      <c r="M44" s="62">
        <v>0</v>
      </c>
      <c r="N44" s="62">
        <v>0</v>
      </c>
      <c r="O44" s="60" t="s">
        <v>237</v>
      </c>
      <c r="P44" s="27"/>
    </row>
    <row r="45" spans="1:16" s="4" customFormat="1" ht="24.75" customHeight="1" x14ac:dyDescent="0.15">
      <c r="A45" s="46" t="s">
        <v>97</v>
      </c>
      <c r="B45" s="1" t="s">
        <v>122</v>
      </c>
      <c r="C45" s="15">
        <f t="shared" si="3"/>
        <v>6208.99</v>
      </c>
      <c r="D45" s="15">
        <f t="shared" si="4"/>
        <v>957.79199999999992</v>
      </c>
      <c r="E45" s="15">
        <v>6146.9</v>
      </c>
      <c r="F45" s="15">
        <v>948.21407999999997</v>
      </c>
      <c r="G45" s="15">
        <v>63</v>
      </c>
      <c r="H45" s="15">
        <v>63</v>
      </c>
      <c r="I45" s="15">
        <v>62.09</v>
      </c>
      <c r="J45" s="53">
        <v>9.5779200000000007</v>
      </c>
      <c r="K45" s="15">
        <v>0</v>
      </c>
      <c r="L45" s="15">
        <v>0</v>
      </c>
      <c r="M45" s="62">
        <v>0</v>
      </c>
      <c r="N45" s="62">
        <v>0</v>
      </c>
      <c r="O45" s="60" t="s">
        <v>225</v>
      </c>
      <c r="P45" s="27"/>
    </row>
    <row r="46" spans="1:16" s="4" customFormat="1" ht="24.75" customHeight="1" x14ac:dyDescent="0.15">
      <c r="A46" s="46" t="s">
        <v>98</v>
      </c>
      <c r="B46" s="1" t="s">
        <v>51</v>
      </c>
      <c r="C46" s="15">
        <f t="shared" si="3"/>
        <v>11368.182000000001</v>
      </c>
      <c r="D46" s="15">
        <f t="shared" si="4"/>
        <v>3942.02261</v>
      </c>
      <c r="E46" s="15">
        <v>11254.5</v>
      </c>
      <c r="F46" s="15">
        <v>3902.6021799999999</v>
      </c>
      <c r="G46" s="15">
        <v>114</v>
      </c>
      <c r="H46" s="15">
        <v>114</v>
      </c>
      <c r="I46" s="15">
        <v>113.682</v>
      </c>
      <c r="J46" s="53">
        <v>39.420430000000003</v>
      </c>
      <c r="K46" s="15">
        <v>0</v>
      </c>
      <c r="L46" s="15">
        <v>0</v>
      </c>
      <c r="M46" s="62">
        <v>0</v>
      </c>
      <c r="N46" s="62">
        <v>0</v>
      </c>
      <c r="O46" s="60" t="s">
        <v>230</v>
      </c>
      <c r="P46" s="27"/>
    </row>
    <row r="47" spans="1:16" s="4" customFormat="1" ht="24.75" customHeight="1" x14ac:dyDescent="0.15">
      <c r="A47" s="46" t="s">
        <v>99</v>
      </c>
      <c r="B47" s="1" t="s">
        <v>123</v>
      </c>
      <c r="C47" s="15">
        <f t="shared" si="3"/>
        <v>14588.282999999999</v>
      </c>
      <c r="D47" s="15">
        <f t="shared" ref="D47" si="8">F47+J47+L47+N47</f>
        <v>0</v>
      </c>
      <c r="E47" s="45">
        <v>14442.4</v>
      </c>
      <c r="F47" s="45">
        <v>0</v>
      </c>
      <c r="G47" s="45">
        <v>146</v>
      </c>
      <c r="H47" s="45">
        <v>146</v>
      </c>
      <c r="I47" s="45">
        <v>145.88300000000001</v>
      </c>
      <c r="J47" s="53">
        <v>0</v>
      </c>
      <c r="K47" s="15">
        <v>0</v>
      </c>
      <c r="L47" s="15">
        <v>0</v>
      </c>
      <c r="M47" s="62">
        <v>0</v>
      </c>
      <c r="N47" s="62">
        <v>0</v>
      </c>
      <c r="O47" s="60" t="s">
        <v>235</v>
      </c>
      <c r="P47" s="27"/>
    </row>
    <row r="48" spans="1:16" s="4" customFormat="1" ht="24.75" customHeight="1" x14ac:dyDescent="0.15">
      <c r="A48" s="46" t="s">
        <v>124</v>
      </c>
      <c r="B48" s="1" t="s">
        <v>27</v>
      </c>
      <c r="C48" s="15">
        <f t="shared" si="3"/>
        <v>1544</v>
      </c>
      <c r="D48" s="15">
        <f>F48+J48+L48+N48</f>
        <v>0</v>
      </c>
      <c r="E48" s="15">
        <v>297</v>
      </c>
      <c r="F48" s="15">
        <v>0</v>
      </c>
      <c r="G48" s="15">
        <v>1247</v>
      </c>
      <c r="H48" s="15">
        <v>1247</v>
      </c>
      <c r="I48" s="15">
        <v>1247</v>
      </c>
      <c r="J48" s="53">
        <v>0</v>
      </c>
      <c r="K48" s="15">
        <v>0</v>
      </c>
      <c r="L48" s="15">
        <v>0</v>
      </c>
      <c r="M48" s="62">
        <v>0</v>
      </c>
      <c r="N48" s="62">
        <v>0</v>
      </c>
      <c r="O48" s="60" t="s">
        <v>175</v>
      </c>
      <c r="P48" s="27"/>
    </row>
    <row r="49" spans="1:16" s="4" customFormat="1" ht="24.75" customHeight="1" x14ac:dyDescent="0.15">
      <c r="A49" s="46" t="s">
        <v>125</v>
      </c>
      <c r="B49" s="1" t="s">
        <v>180</v>
      </c>
      <c r="C49" s="15">
        <f t="shared" si="3"/>
        <v>30000</v>
      </c>
      <c r="D49" s="15">
        <f>F49+J49+L49+N49</f>
        <v>0</v>
      </c>
      <c r="E49" s="45">
        <v>0</v>
      </c>
      <c r="F49" s="45">
        <v>0</v>
      </c>
      <c r="G49" s="45">
        <v>30000</v>
      </c>
      <c r="H49" s="45">
        <v>30000</v>
      </c>
      <c r="I49" s="45">
        <v>30000</v>
      </c>
      <c r="J49" s="53">
        <v>0</v>
      </c>
      <c r="K49" s="15">
        <v>0</v>
      </c>
      <c r="L49" s="15">
        <v>0</v>
      </c>
      <c r="M49" s="62">
        <v>0</v>
      </c>
      <c r="N49" s="62">
        <v>0</v>
      </c>
      <c r="O49" s="60" t="s">
        <v>236</v>
      </c>
      <c r="P49" s="27"/>
    </row>
    <row r="50" spans="1:16" s="4" customFormat="1" ht="24.75" customHeight="1" x14ac:dyDescent="0.15">
      <c r="A50" s="12" t="s">
        <v>127</v>
      </c>
      <c r="B50" s="42" t="s">
        <v>126</v>
      </c>
      <c r="C50" s="21">
        <f>C51</f>
        <v>197112.8</v>
      </c>
      <c r="D50" s="21">
        <f>D51</f>
        <v>53227.219680000002</v>
      </c>
      <c r="E50" s="21">
        <f>E51</f>
        <v>195140.8</v>
      </c>
      <c r="F50" s="21">
        <f>F51</f>
        <v>52694.712010000003</v>
      </c>
      <c r="G50" s="21">
        <f t="shared" ref="G50:N50" si="9">G51</f>
        <v>1972</v>
      </c>
      <c r="H50" s="21">
        <f t="shared" si="9"/>
        <v>1972</v>
      </c>
      <c r="I50" s="21">
        <f t="shared" si="9"/>
        <v>1972</v>
      </c>
      <c r="J50" s="21">
        <f t="shared" si="9"/>
        <v>532.50766999999996</v>
      </c>
      <c r="K50" s="21">
        <f t="shared" si="9"/>
        <v>0</v>
      </c>
      <c r="L50" s="21">
        <f t="shared" si="9"/>
        <v>0</v>
      </c>
      <c r="M50" s="64">
        <f t="shared" si="9"/>
        <v>0</v>
      </c>
      <c r="N50" s="64">
        <f t="shared" si="9"/>
        <v>0</v>
      </c>
      <c r="O50" s="65"/>
      <c r="P50" s="27"/>
    </row>
    <row r="51" spans="1:16" s="4" customFormat="1" ht="24.75" customHeight="1" x14ac:dyDescent="0.15">
      <c r="A51" s="46" t="s">
        <v>128</v>
      </c>
      <c r="B51" s="33" t="s">
        <v>129</v>
      </c>
      <c r="C51" s="15">
        <f t="shared" ref="C51" si="10">E51+H51+K51+M51</f>
        <v>197112.8</v>
      </c>
      <c r="D51" s="15">
        <f>F51+J51+L51+N51</f>
        <v>53227.219680000002</v>
      </c>
      <c r="E51" s="54">
        <v>195140.8</v>
      </c>
      <c r="F51" s="54">
        <v>52694.712010000003</v>
      </c>
      <c r="G51" s="54">
        <v>1972</v>
      </c>
      <c r="H51" s="54">
        <v>1972</v>
      </c>
      <c r="I51" s="54">
        <v>1972</v>
      </c>
      <c r="J51" s="54">
        <v>532.50766999999996</v>
      </c>
      <c r="K51" s="54">
        <v>0</v>
      </c>
      <c r="L51" s="54">
        <v>0</v>
      </c>
      <c r="M51" s="66">
        <v>0</v>
      </c>
      <c r="N51" s="66">
        <v>0</v>
      </c>
      <c r="O51" s="75" t="s">
        <v>217</v>
      </c>
      <c r="P51" s="27"/>
    </row>
    <row r="52" spans="1:16" s="4" customFormat="1" ht="24.75" customHeight="1" x14ac:dyDescent="0.15">
      <c r="A52" s="12" t="s">
        <v>131</v>
      </c>
      <c r="B52" s="42" t="s">
        <v>130</v>
      </c>
      <c r="C52" s="21">
        <f t="shared" ref="C52:D52" si="11">C53+C54</f>
        <v>45953.436000000002</v>
      </c>
      <c r="D52" s="21">
        <f t="shared" si="11"/>
        <v>16328.76324</v>
      </c>
      <c r="E52" s="21">
        <f>E53+E54</f>
        <v>45728.399999999994</v>
      </c>
      <c r="F52" s="21">
        <f t="shared" ref="F52:N52" si="12">F53+F54</f>
        <v>16165.47587</v>
      </c>
      <c r="G52" s="21">
        <f t="shared" si="12"/>
        <v>226</v>
      </c>
      <c r="H52" s="21">
        <f t="shared" si="12"/>
        <v>226</v>
      </c>
      <c r="I52" s="21">
        <f t="shared" si="12"/>
        <v>225.036</v>
      </c>
      <c r="J52" s="21">
        <f t="shared" si="12"/>
        <v>163.28737000000001</v>
      </c>
      <c r="K52" s="21">
        <f t="shared" si="12"/>
        <v>0</v>
      </c>
      <c r="L52" s="21">
        <f t="shared" si="12"/>
        <v>0</v>
      </c>
      <c r="M52" s="64">
        <f t="shared" si="12"/>
        <v>0</v>
      </c>
      <c r="N52" s="64">
        <f t="shared" si="12"/>
        <v>0</v>
      </c>
      <c r="O52" s="65"/>
      <c r="P52" s="27"/>
    </row>
    <row r="53" spans="1:16" s="4" customFormat="1" ht="24.75" customHeight="1" x14ac:dyDescent="0.15">
      <c r="A53" s="46" t="s">
        <v>133</v>
      </c>
      <c r="B53" s="33" t="s">
        <v>132</v>
      </c>
      <c r="C53" s="15">
        <f>E53+I53+K53+M53</f>
        <v>23449.8</v>
      </c>
      <c r="D53" s="15">
        <f>F53+J53+L53+N53</f>
        <v>0</v>
      </c>
      <c r="E53" s="54">
        <v>23449.8</v>
      </c>
      <c r="F53" s="54">
        <v>0</v>
      </c>
      <c r="G53" s="54">
        <v>0</v>
      </c>
      <c r="H53" s="54">
        <v>0</v>
      </c>
      <c r="I53" s="54">
        <v>0</v>
      </c>
      <c r="J53" s="54">
        <v>0</v>
      </c>
      <c r="K53" s="54">
        <v>0</v>
      </c>
      <c r="L53" s="54">
        <v>0</v>
      </c>
      <c r="M53" s="66">
        <v>0</v>
      </c>
      <c r="N53" s="66">
        <v>0</v>
      </c>
      <c r="O53" s="76" t="s">
        <v>191</v>
      </c>
      <c r="P53" s="27"/>
    </row>
    <row r="54" spans="1:16" s="4" customFormat="1" ht="24.75" customHeight="1" x14ac:dyDescent="0.15">
      <c r="A54" s="46" t="s">
        <v>134</v>
      </c>
      <c r="B54" s="33" t="s">
        <v>92</v>
      </c>
      <c r="C54" s="15">
        <f>E54+I54+K54+M54</f>
        <v>22503.635999999999</v>
      </c>
      <c r="D54" s="15">
        <f>F54+J54+L54+N54</f>
        <v>16328.76324</v>
      </c>
      <c r="E54" s="54">
        <v>22278.6</v>
      </c>
      <c r="F54" s="54">
        <v>16165.47587</v>
      </c>
      <c r="G54" s="54">
        <v>226</v>
      </c>
      <c r="H54" s="54">
        <v>226</v>
      </c>
      <c r="I54" s="54">
        <v>225.036</v>
      </c>
      <c r="J54" s="54">
        <v>163.28737000000001</v>
      </c>
      <c r="K54" s="54">
        <v>0</v>
      </c>
      <c r="L54" s="54">
        <v>0</v>
      </c>
      <c r="M54" s="66">
        <v>0</v>
      </c>
      <c r="N54" s="66">
        <v>0</v>
      </c>
      <c r="O54" s="76" t="s">
        <v>231</v>
      </c>
      <c r="P54" s="27"/>
    </row>
    <row r="55" spans="1:16" s="4" customFormat="1" ht="24.75" customHeight="1" x14ac:dyDescent="0.15">
      <c r="A55" s="12" t="s">
        <v>136</v>
      </c>
      <c r="B55" s="42" t="s">
        <v>135</v>
      </c>
      <c r="C55" s="21">
        <f t="shared" ref="C55:D55" si="13">C56</f>
        <v>12603</v>
      </c>
      <c r="D55" s="21">
        <f t="shared" si="13"/>
        <v>0</v>
      </c>
      <c r="E55" s="21">
        <f>E56</f>
        <v>12603</v>
      </c>
      <c r="F55" s="21">
        <f t="shared" ref="F55:N55" si="14">F56</f>
        <v>0</v>
      </c>
      <c r="G55" s="21">
        <f t="shared" si="14"/>
        <v>0</v>
      </c>
      <c r="H55" s="21">
        <f t="shared" si="14"/>
        <v>0</v>
      </c>
      <c r="I55" s="21">
        <f t="shared" si="14"/>
        <v>0</v>
      </c>
      <c r="J55" s="21">
        <f t="shared" si="14"/>
        <v>0</v>
      </c>
      <c r="K55" s="21">
        <f t="shared" si="14"/>
        <v>0</v>
      </c>
      <c r="L55" s="21">
        <f t="shared" si="14"/>
        <v>0</v>
      </c>
      <c r="M55" s="64">
        <f t="shared" si="14"/>
        <v>0</v>
      </c>
      <c r="N55" s="64">
        <f t="shared" si="14"/>
        <v>0</v>
      </c>
      <c r="O55" s="65"/>
      <c r="P55" s="27"/>
    </row>
    <row r="56" spans="1:16" s="4" customFormat="1" ht="24.75" customHeight="1" x14ac:dyDescent="0.15">
      <c r="A56" s="46" t="s">
        <v>139</v>
      </c>
      <c r="B56" s="33" t="s">
        <v>137</v>
      </c>
      <c r="C56" s="15">
        <f t="shared" ref="C56" si="15">E56+H56+K56+M56</f>
        <v>12603</v>
      </c>
      <c r="D56" s="15">
        <f>F56+J56+L56+N56</f>
        <v>0</v>
      </c>
      <c r="E56" s="54">
        <v>12603</v>
      </c>
      <c r="F56" s="54">
        <v>0</v>
      </c>
      <c r="G56" s="54">
        <v>0</v>
      </c>
      <c r="H56" s="54">
        <v>0</v>
      </c>
      <c r="I56" s="54">
        <v>0</v>
      </c>
      <c r="J56" s="54">
        <v>0</v>
      </c>
      <c r="K56" s="54">
        <v>0</v>
      </c>
      <c r="L56" s="54">
        <v>0</v>
      </c>
      <c r="M56" s="66">
        <v>0</v>
      </c>
      <c r="N56" s="66">
        <v>0</v>
      </c>
      <c r="O56" s="76" t="s">
        <v>232</v>
      </c>
      <c r="P56" s="27"/>
    </row>
    <row r="57" spans="1:16" s="4" customFormat="1" ht="24.75" customHeight="1" x14ac:dyDescent="0.15">
      <c r="A57" s="12" t="s">
        <v>140</v>
      </c>
      <c r="B57" s="42" t="s">
        <v>138</v>
      </c>
      <c r="C57" s="29">
        <f>C58</f>
        <v>26</v>
      </c>
      <c r="D57" s="29">
        <f t="shared" ref="D57:N57" si="16">D58</f>
        <v>26</v>
      </c>
      <c r="E57" s="29">
        <f t="shared" si="16"/>
        <v>26</v>
      </c>
      <c r="F57" s="29">
        <f t="shared" si="16"/>
        <v>26</v>
      </c>
      <c r="G57" s="29">
        <f t="shared" si="16"/>
        <v>0</v>
      </c>
      <c r="H57" s="29">
        <f t="shared" si="16"/>
        <v>0</v>
      </c>
      <c r="I57" s="29">
        <f t="shared" si="16"/>
        <v>0</v>
      </c>
      <c r="J57" s="29">
        <f t="shared" si="16"/>
        <v>0</v>
      </c>
      <c r="K57" s="29">
        <f t="shared" si="16"/>
        <v>0</v>
      </c>
      <c r="L57" s="29">
        <f t="shared" si="16"/>
        <v>0</v>
      </c>
      <c r="M57" s="67">
        <f t="shared" si="16"/>
        <v>0</v>
      </c>
      <c r="N57" s="67">
        <f t="shared" si="16"/>
        <v>0</v>
      </c>
      <c r="O57" s="65"/>
      <c r="P57" s="27"/>
    </row>
    <row r="58" spans="1:16" s="4" customFormat="1" ht="24.75" customHeight="1" x14ac:dyDescent="0.15">
      <c r="A58" s="46" t="s">
        <v>141</v>
      </c>
      <c r="B58" s="33" t="s">
        <v>56</v>
      </c>
      <c r="C58" s="15">
        <f t="shared" ref="C58" si="17">E58+H58+K58+M58</f>
        <v>26</v>
      </c>
      <c r="D58" s="15">
        <f>F58+J58+L58+N58</f>
        <v>26</v>
      </c>
      <c r="E58" s="54">
        <v>26</v>
      </c>
      <c r="F58" s="54">
        <v>26</v>
      </c>
      <c r="G58" s="54">
        <v>0</v>
      </c>
      <c r="H58" s="54">
        <v>0</v>
      </c>
      <c r="I58" s="54">
        <v>0</v>
      </c>
      <c r="J58" s="54">
        <v>0</v>
      </c>
      <c r="K58" s="54">
        <v>0</v>
      </c>
      <c r="L58" s="54">
        <v>0</v>
      </c>
      <c r="M58" s="66">
        <v>0</v>
      </c>
      <c r="N58" s="66">
        <v>0</v>
      </c>
      <c r="O58" s="76" t="s">
        <v>218</v>
      </c>
      <c r="P58" s="27"/>
    </row>
    <row r="59" spans="1:16" s="4" customFormat="1" ht="24.75" customHeight="1" x14ac:dyDescent="0.15">
      <c r="A59" s="12" t="s">
        <v>143</v>
      </c>
      <c r="B59" s="42" t="s">
        <v>142</v>
      </c>
      <c r="C59" s="29">
        <f>C60+C67+C68+C69</f>
        <v>331339.40000000002</v>
      </c>
      <c r="D59" s="29">
        <f t="shared" ref="D59:N59" si="18">D60+D67+D68+D69</f>
        <v>60207.637299999995</v>
      </c>
      <c r="E59" s="29">
        <f t="shared" si="18"/>
        <v>323876.59999999998</v>
      </c>
      <c r="F59" s="29">
        <f t="shared" si="18"/>
        <v>58852.165240000002</v>
      </c>
      <c r="G59" s="29">
        <f>G60+G67+G68+G69</f>
        <v>7467</v>
      </c>
      <c r="H59" s="29">
        <f t="shared" si="18"/>
        <v>7467</v>
      </c>
      <c r="I59" s="29">
        <f>I60+I67+I68+I69</f>
        <v>7462.8</v>
      </c>
      <c r="J59" s="29">
        <f t="shared" si="18"/>
        <v>1355.4720600000001</v>
      </c>
      <c r="K59" s="29">
        <f t="shared" si="18"/>
        <v>0</v>
      </c>
      <c r="L59" s="29">
        <f t="shared" si="18"/>
        <v>0</v>
      </c>
      <c r="M59" s="67">
        <f t="shared" si="18"/>
        <v>0</v>
      </c>
      <c r="N59" s="67">
        <f t="shared" si="18"/>
        <v>0</v>
      </c>
      <c r="O59" s="65"/>
      <c r="P59" s="27"/>
    </row>
    <row r="60" spans="1:16" s="4" customFormat="1" ht="24.75" customHeight="1" x14ac:dyDescent="0.15">
      <c r="A60" s="46" t="s">
        <v>144</v>
      </c>
      <c r="B60" s="33" t="s">
        <v>145</v>
      </c>
      <c r="C60" s="15">
        <f>C61+C62+C63+C64+C65+C66</f>
        <v>62931</v>
      </c>
      <c r="D60" s="15">
        <f t="shared" ref="D60:N60" si="19">D61+D62+D63+D64+D65+D66</f>
        <v>11046.1829</v>
      </c>
      <c r="E60" s="15">
        <f t="shared" si="19"/>
        <v>61515.047500000001</v>
      </c>
      <c r="F60" s="15">
        <f t="shared" si="19"/>
        <v>10797.643320000001</v>
      </c>
      <c r="G60" s="15">
        <f>G61+G62+G63+G64+G65+G66+3.0475</f>
        <v>1419</v>
      </c>
      <c r="H60" s="15">
        <f t="shared" ref="H60" si="20">H61+H62+H63+H64+H65+H66+3.0475</f>
        <v>1419</v>
      </c>
      <c r="I60" s="15">
        <f>I61+I62+I63+I64+I65+I66</f>
        <v>1415.9525000000001</v>
      </c>
      <c r="J60" s="15">
        <f t="shared" si="19"/>
        <v>248.53958</v>
      </c>
      <c r="K60" s="15">
        <f t="shared" si="19"/>
        <v>0</v>
      </c>
      <c r="L60" s="15">
        <f t="shared" si="19"/>
        <v>0</v>
      </c>
      <c r="M60" s="62">
        <f t="shared" si="19"/>
        <v>0</v>
      </c>
      <c r="N60" s="62">
        <f t="shared" si="19"/>
        <v>0</v>
      </c>
      <c r="O60" s="76" t="s">
        <v>233</v>
      </c>
      <c r="P60" s="27"/>
    </row>
    <row r="61" spans="1:16" s="4" customFormat="1" ht="24.75" customHeight="1" x14ac:dyDescent="0.15">
      <c r="A61" s="30" t="s">
        <v>147</v>
      </c>
      <c r="B61" s="37" t="s">
        <v>146</v>
      </c>
      <c r="C61" s="17">
        <f>E61+I61+K61+M61</f>
        <v>8646</v>
      </c>
      <c r="D61" s="17">
        <f t="shared" ref="D61" si="21">F61+J61+L61+N61</f>
        <v>864.59999999999991</v>
      </c>
      <c r="E61" s="55">
        <v>8451.4650000000001</v>
      </c>
      <c r="F61" s="55">
        <v>845.14649999999995</v>
      </c>
      <c r="G61" s="55">
        <v>194.535</v>
      </c>
      <c r="H61" s="55">
        <v>194.535</v>
      </c>
      <c r="I61" s="55">
        <v>194.535</v>
      </c>
      <c r="J61" s="55">
        <v>19.453499999999998</v>
      </c>
      <c r="K61" s="55">
        <v>0</v>
      </c>
      <c r="L61" s="55">
        <v>0</v>
      </c>
      <c r="M61" s="68">
        <v>0</v>
      </c>
      <c r="N61" s="68">
        <v>0</v>
      </c>
      <c r="O61" s="79" t="s">
        <v>190</v>
      </c>
      <c r="P61" s="27"/>
    </row>
    <row r="62" spans="1:16" s="4" customFormat="1" ht="24.75" customHeight="1" x14ac:dyDescent="0.15">
      <c r="A62" s="30" t="s">
        <v>153</v>
      </c>
      <c r="B62" s="37" t="s">
        <v>148</v>
      </c>
      <c r="C62" s="17">
        <f t="shared" ref="C62:C65" si="22">E62+I62+K62+M62</f>
        <v>8646</v>
      </c>
      <c r="D62" s="17">
        <f t="shared" ref="D62:D65" si="23">F62+J62+L62+N62</f>
        <v>859</v>
      </c>
      <c r="E62" s="55">
        <v>8451.4650000000001</v>
      </c>
      <c r="F62" s="55">
        <v>839.67250000000001</v>
      </c>
      <c r="G62" s="55">
        <v>194.535</v>
      </c>
      <c r="H62" s="55">
        <v>194.535</v>
      </c>
      <c r="I62" s="55">
        <v>194.535</v>
      </c>
      <c r="J62" s="55">
        <v>19.327500000000001</v>
      </c>
      <c r="K62" s="55">
        <v>0</v>
      </c>
      <c r="L62" s="55">
        <v>0</v>
      </c>
      <c r="M62" s="68">
        <v>0</v>
      </c>
      <c r="N62" s="68">
        <v>0</v>
      </c>
      <c r="O62" s="79" t="s">
        <v>186</v>
      </c>
      <c r="P62" s="27"/>
    </row>
    <row r="63" spans="1:16" s="4" customFormat="1" ht="24.75" customHeight="1" x14ac:dyDescent="0.15">
      <c r="A63" s="30" t="s">
        <v>154</v>
      </c>
      <c r="B63" s="37" t="s">
        <v>149</v>
      </c>
      <c r="C63" s="17">
        <f t="shared" si="22"/>
        <v>12331</v>
      </c>
      <c r="D63" s="17">
        <f t="shared" si="23"/>
        <v>6087.8231999999998</v>
      </c>
      <c r="E63" s="55">
        <v>12053.5525</v>
      </c>
      <c r="F63" s="55">
        <v>5950.8471799999998</v>
      </c>
      <c r="G63" s="55">
        <v>277.44749999999999</v>
      </c>
      <c r="H63" s="55">
        <v>277.44749999999999</v>
      </c>
      <c r="I63" s="55">
        <v>277.44749999999999</v>
      </c>
      <c r="J63" s="55">
        <v>136.97602000000001</v>
      </c>
      <c r="K63" s="55">
        <v>0</v>
      </c>
      <c r="L63" s="55">
        <v>0</v>
      </c>
      <c r="M63" s="68">
        <v>0</v>
      </c>
      <c r="N63" s="68">
        <v>0</v>
      </c>
      <c r="O63" s="79" t="s">
        <v>187</v>
      </c>
      <c r="P63" s="27"/>
    </row>
    <row r="64" spans="1:16" s="4" customFormat="1" ht="24.75" customHeight="1" x14ac:dyDescent="0.15">
      <c r="A64" s="30" t="s">
        <v>155</v>
      </c>
      <c r="B64" s="37" t="s">
        <v>150</v>
      </c>
      <c r="C64" s="17">
        <f t="shared" si="22"/>
        <v>12331</v>
      </c>
      <c r="D64" s="17">
        <f t="shared" si="23"/>
        <v>1146.7597000000001</v>
      </c>
      <c r="E64" s="55">
        <v>12053.5525</v>
      </c>
      <c r="F64" s="55">
        <v>1120.95714</v>
      </c>
      <c r="G64" s="55">
        <v>277.44749999999999</v>
      </c>
      <c r="H64" s="55">
        <v>277.44749999999999</v>
      </c>
      <c r="I64" s="55">
        <v>277.44749999999999</v>
      </c>
      <c r="J64" s="55">
        <v>25.80256</v>
      </c>
      <c r="K64" s="55">
        <v>0</v>
      </c>
      <c r="L64" s="55">
        <v>0</v>
      </c>
      <c r="M64" s="68">
        <v>0</v>
      </c>
      <c r="N64" s="68">
        <v>0</v>
      </c>
      <c r="O64" s="79" t="s">
        <v>234</v>
      </c>
      <c r="P64" s="27"/>
    </row>
    <row r="65" spans="1:16" s="4" customFormat="1" ht="24.75" customHeight="1" x14ac:dyDescent="0.15">
      <c r="A65" s="30" t="s">
        <v>156</v>
      </c>
      <c r="B65" s="37" t="s">
        <v>151</v>
      </c>
      <c r="C65" s="17">
        <f t="shared" si="22"/>
        <v>12331</v>
      </c>
      <c r="D65" s="17">
        <f t="shared" si="23"/>
        <v>1229</v>
      </c>
      <c r="E65" s="55">
        <v>12053.547500000001</v>
      </c>
      <c r="F65" s="55">
        <v>1201.3475000000001</v>
      </c>
      <c r="G65" s="55">
        <v>277.45249999999999</v>
      </c>
      <c r="H65" s="55">
        <v>277.45249999999999</v>
      </c>
      <c r="I65" s="55">
        <v>277.45249999999999</v>
      </c>
      <c r="J65" s="55">
        <v>27.6525</v>
      </c>
      <c r="K65" s="55">
        <v>0</v>
      </c>
      <c r="L65" s="55">
        <v>0</v>
      </c>
      <c r="M65" s="68">
        <v>0</v>
      </c>
      <c r="N65" s="68">
        <v>0</v>
      </c>
      <c r="O65" s="79" t="s">
        <v>189</v>
      </c>
      <c r="P65" s="27"/>
    </row>
    <row r="66" spans="1:16" s="4" customFormat="1" ht="24.75" customHeight="1" x14ac:dyDescent="0.15">
      <c r="A66" s="30" t="s">
        <v>157</v>
      </c>
      <c r="B66" s="37" t="s">
        <v>152</v>
      </c>
      <c r="C66" s="17">
        <f>E66+I66+K66+M66</f>
        <v>8646</v>
      </c>
      <c r="D66" s="17">
        <f>F66+J66+L66+N66</f>
        <v>859</v>
      </c>
      <c r="E66" s="55">
        <v>8451.4650000000001</v>
      </c>
      <c r="F66" s="55">
        <v>839.67250000000001</v>
      </c>
      <c r="G66" s="55">
        <v>194.535</v>
      </c>
      <c r="H66" s="55">
        <v>194.535</v>
      </c>
      <c r="I66" s="55">
        <v>194.535</v>
      </c>
      <c r="J66" s="55">
        <v>19.327500000000001</v>
      </c>
      <c r="K66" s="55">
        <v>0</v>
      </c>
      <c r="L66" s="55">
        <v>0</v>
      </c>
      <c r="M66" s="68">
        <v>0</v>
      </c>
      <c r="N66" s="68">
        <v>0</v>
      </c>
      <c r="O66" s="79" t="s">
        <v>188</v>
      </c>
      <c r="P66" s="27"/>
    </row>
    <row r="67" spans="1:16" s="4" customFormat="1" ht="24.75" customHeight="1" x14ac:dyDescent="0.15">
      <c r="A67" s="46" t="s">
        <v>158</v>
      </c>
      <c r="B67" s="33" t="s">
        <v>159</v>
      </c>
      <c r="C67" s="15">
        <f>E67+I67+K67+M67</f>
        <v>82531</v>
      </c>
      <c r="D67" s="15">
        <f>F67+J67+L67+N67</f>
        <v>18745.151949999999</v>
      </c>
      <c r="E67" s="54">
        <v>80674.052500000005</v>
      </c>
      <c r="F67" s="55">
        <v>18323.386040000001</v>
      </c>
      <c r="G67" s="54">
        <v>1857</v>
      </c>
      <c r="H67" s="54">
        <v>1857</v>
      </c>
      <c r="I67" s="54">
        <v>1856.9475</v>
      </c>
      <c r="J67" s="55">
        <v>421.76591000000002</v>
      </c>
      <c r="K67" s="55">
        <v>0</v>
      </c>
      <c r="L67" s="55">
        <v>0</v>
      </c>
      <c r="M67" s="68">
        <v>0</v>
      </c>
      <c r="N67" s="68">
        <v>0</v>
      </c>
      <c r="O67" s="76" t="s">
        <v>239</v>
      </c>
      <c r="P67" s="27"/>
    </row>
    <row r="68" spans="1:16" s="4" customFormat="1" ht="24.75" customHeight="1" x14ac:dyDescent="0.15">
      <c r="A68" s="46" t="s">
        <v>161</v>
      </c>
      <c r="B68" s="33" t="s">
        <v>160</v>
      </c>
      <c r="C68" s="15">
        <f t="shared" ref="C68:C69" si="24">E68+I68+K68+M68</f>
        <v>17264.400000000001</v>
      </c>
      <c r="D68" s="15">
        <f>F68+J68+L68+N68</f>
        <v>12164.862999999999</v>
      </c>
      <c r="E68" s="54">
        <v>16876</v>
      </c>
      <c r="F68" s="55">
        <v>11891.188109999999</v>
      </c>
      <c r="G68" s="54">
        <v>389</v>
      </c>
      <c r="H68" s="54">
        <v>389</v>
      </c>
      <c r="I68" s="54">
        <v>388.4</v>
      </c>
      <c r="J68" s="55">
        <v>273.67489</v>
      </c>
      <c r="K68" s="55">
        <v>0</v>
      </c>
      <c r="L68" s="55">
        <v>0</v>
      </c>
      <c r="M68" s="68">
        <v>0</v>
      </c>
      <c r="N68" s="68">
        <v>0</v>
      </c>
      <c r="O68" s="76" t="s">
        <v>240</v>
      </c>
      <c r="P68" s="27"/>
    </row>
    <row r="69" spans="1:16" s="4" customFormat="1" ht="24.75" customHeight="1" x14ac:dyDescent="0.15">
      <c r="A69" s="46" t="s">
        <v>162</v>
      </c>
      <c r="B69" s="33" t="s">
        <v>101</v>
      </c>
      <c r="C69" s="15">
        <f t="shared" si="24"/>
        <v>168613</v>
      </c>
      <c r="D69" s="15">
        <f>F69+J69+L69+N69</f>
        <v>18251.439449999998</v>
      </c>
      <c r="E69" s="54">
        <v>164811.5</v>
      </c>
      <c r="F69" s="55">
        <v>17839.947769999999</v>
      </c>
      <c r="G69" s="54">
        <v>3802</v>
      </c>
      <c r="H69" s="54">
        <v>3802</v>
      </c>
      <c r="I69" s="54">
        <v>3801.5</v>
      </c>
      <c r="J69" s="55">
        <v>411.49167999999997</v>
      </c>
      <c r="K69" s="55">
        <v>0</v>
      </c>
      <c r="L69" s="55">
        <v>0</v>
      </c>
      <c r="M69" s="68">
        <v>0</v>
      </c>
      <c r="N69" s="68">
        <v>0</v>
      </c>
      <c r="O69" s="76" t="s">
        <v>242</v>
      </c>
      <c r="P69" s="27"/>
    </row>
    <row r="70" spans="1:16" s="4" customFormat="1" ht="24.75" customHeight="1" x14ac:dyDescent="0.15">
      <c r="A70" s="12" t="s">
        <v>164</v>
      </c>
      <c r="B70" s="42" t="s">
        <v>163</v>
      </c>
      <c r="C70" s="29">
        <f>C71</f>
        <v>2391.4</v>
      </c>
      <c r="D70" s="29">
        <f t="shared" ref="D70:N70" si="25">D71</f>
        <v>0</v>
      </c>
      <c r="E70" s="29">
        <f t="shared" si="25"/>
        <v>2367.4</v>
      </c>
      <c r="F70" s="29">
        <f t="shared" si="25"/>
        <v>0</v>
      </c>
      <c r="G70" s="29">
        <f t="shared" si="25"/>
        <v>24</v>
      </c>
      <c r="H70" s="29">
        <f t="shared" si="25"/>
        <v>24</v>
      </c>
      <c r="I70" s="29">
        <f t="shared" si="25"/>
        <v>24</v>
      </c>
      <c r="J70" s="29">
        <f t="shared" si="25"/>
        <v>0</v>
      </c>
      <c r="K70" s="29">
        <f t="shared" si="25"/>
        <v>0</v>
      </c>
      <c r="L70" s="29">
        <f t="shared" si="25"/>
        <v>0</v>
      </c>
      <c r="M70" s="67">
        <f t="shared" si="25"/>
        <v>0</v>
      </c>
      <c r="N70" s="67">
        <f t="shared" si="25"/>
        <v>0</v>
      </c>
      <c r="O70" s="65"/>
      <c r="P70" s="27"/>
    </row>
    <row r="71" spans="1:16" s="4" customFormat="1" ht="24.75" customHeight="1" x14ac:dyDescent="0.15">
      <c r="A71" s="46" t="s">
        <v>165</v>
      </c>
      <c r="B71" s="33" t="s">
        <v>100</v>
      </c>
      <c r="C71" s="15">
        <f t="shared" ref="C71" si="26">E71+H71+K71+M71</f>
        <v>2391.4</v>
      </c>
      <c r="D71" s="15">
        <f>F71+J71+L71+N71</f>
        <v>0</v>
      </c>
      <c r="E71" s="54">
        <v>2367.4</v>
      </c>
      <c r="F71" s="54">
        <v>0</v>
      </c>
      <c r="G71" s="54">
        <v>24</v>
      </c>
      <c r="H71" s="54">
        <v>24</v>
      </c>
      <c r="I71" s="54">
        <v>24</v>
      </c>
      <c r="J71" s="54">
        <v>0</v>
      </c>
      <c r="K71" s="54">
        <v>0</v>
      </c>
      <c r="L71" s="54">
        <v>0</v>
      </c>
      <c r="M71" s="66">
        <v>0</v>
      </c>
      <c r="N71" s="66">
        <v>0</v>
      </c>
      <c r="O71" s="76" t="s">
        <v>184</v>
      </c>
      <c r="P71" s="27"/>
    </row>
    <row r="72" spans="1:16" s="4" customFormat="1" ht="24.75" customHeight="1" x14ac:dyDescent="0.15">
      <c r="A72" s="11" t="s">
        <v>35</v>
      </c>
      <c r="B72" s="58" t="s">
        <v>36</v>
      </c>
      <c r="C72" s="23">
        <f>C73+C74+C75</f>
        <v>192009.25456</v>
      </c>
      <c r="D72" s="23">
        <f t="shared" ref="D72:N72" si="27">D73+D74+D75</f>
        <v>20623.7</v>
      </c>
      <c r="E72" s="23">
        <f t="shared" si="27"/>
        <v>36827.199999999997</v>
      </c>
      <c r="F72" s="23">
        <f t="shared" si="27"/>
        <v>0</v>
      </c>
      <c r="G72" s="23">
        <f t="shared" si="27"/>
        <v>23609</v>
      </c>
      <c r="H72" s="23">
        <f t="shared" si="27"/>
        <v>23609</v>
      </c>
      <c r="I72" s="23">
        <f t="shared" si="27"/>
        <v>23625.05456</v>
      </c>
      <c r="J72" s="23">
        <f t="shared" si="27"/>
        <v>0</v>
      </c>
      <c r="K72" s="23">
        <f t="shared" si="27"/>
        <v>0</v>
      </c>
      <c r="L72" s="23">
        <f t="shared" si="27"/>
        <v>0</v>
      </c>
      <c r="M72" s="69">
        <f t="shared" si="27"/>
        <v>131557</v>
      </c>
      <c r="N72" s="69">
        <f t="shared" si="27"/>
        <v>20623.7</v>
      </c>
      <c r="O72" s="70"/>
      <c r="P72" s="27"/>
    </row>
    <row r="73" spans="1:16" s="4" customFormat="1" ht="24.75" customHeight="1" x14ac:dyDescent="0.15">
      <c r="A73" s="46" t="s">
        <v>37</v>
      </c>
      <c r="B73" s="1" t="s">
        <v>38</v>
      </c>
      <c r="C73" s="15">
        <f>E73+I73+K73+M73</f>
        <v>131557</v>
      </c>
      <c r="D73" s="15">
        <f>F73+J73+L73+N73</f>
        <v>20623.7</v>
      </c>
      <c r="E73" s="15">
        <v>0</v>
      </c>
      <c r="F73" s="15">
        <v>0</v>
      </c>
      <c r="G73" s="15">
        <v>0</v>
      </c>
      <c r="H73" s="15">
        <v>0</v>
      </c>
      <c r="I73" s="15">
        <v>0</v>
      </c>
      <c r="J73" s="15">
        <v>0</v>
      </c>
      <c r="K73" s="15">
        <v>0</v>
      </c>
      <c r="L73" s="15">
        <v>0</v>
      </c>
      <c r="M73" s="63">
        <v>131557</v>
      </c>
      <c r="N73" s="71">
        <v>20623.7</v>
      </c>
      <c r="O73" s="60" t="s">
        <v>252</v>
      </c>
      <c r="P73" s="27"/>
    </row>
    <row r="74" spans="1:16" s="4" customFormat="1" ht="24.75" customHeight="1" x14ac:dyDescent="0.15">
      <c r="A74" s="46" t="s">
        <v>58</v>
      </c>
      <c r="B74" s="1" t="s">
        <v>39</v>
      </c>
      <c r="C74" s="15">
        <f t="shared" ref="C74:C75" si="28">E74+I74+K74+M74</f>
        <v>23253</v>
      </c>
      <c r="D74" s="15">
        <f>F74+J74+L74+N74</f>
        <v>0</v>
      </c>
      <c r="E74" s="15">
        <v>0</v>
      </c>
      <c r="F74" s="15">
        <v>0</v>
      </c>
      <c r="G74" s="74">
        <v>23253</v>
      </c>
      <c r="H74" s="74">
        <v>23253</v>
      </c>
      <c r="I74" s="74">
        <v>23253</v>
      </c>
      <c r="J74" s="15">
        <v>0</v>
      </c>
      <c r="K74" s="15">
        <v>0</v>
      </c>
      <c r="L74" s="15">
        <v>0</v>
      </c>
      <c r="M74" s="15">
        <v>0</v>
      </c>
      <c r="N74" s="15">
        <v>0</v>
      </c>
      <c r="O74" s="60" t="s">
        <v>251</v>
      </c>
      <c r="P74" s="27"/>
    </row>
    <row r="75" spans="1:16" s="4" customFormat="1" ht="24.75" customHeight="1" x14ac:dyDescent="0.15">
      <c r="A75" s="46" t="s">
        <v>166</v>
      </c>
      <c r="B75" s="33" t="s">
        <v>108</v>
      </c>
      <c r="C75" s="15">
        <f t="shared" si="28"/>
        <v>37199.254559999994</v>
      </c>
      <c r="D75" s="16">
        <f>F75+J75</f>
        <v>0</v>
      </c>
      <c r="E75" s="16">
        <v>36827.199999999997</v>
      </c>
      <c r="F75" s="16">
        <v>0</v>
      </c>
      <c r="G75" s="16">
        <v>356</v>
      </c>
      <c r="H75" s="16">
        <v>356</v>
      </c>
      <c r="I75" s="16">
        <v>372.05455999999998</v>
      </c>
      <c r="J75" s="15">
        <v>0</v>
      </c>
      <c r="K75" s="16">
        <v>0</v>
      </c>
      <c r="L75" s="16">
        <v>0</v>
      </c>
      <c r="M75" s="16">
        <v>0</v>
      </c>
      <c r="N75" s="16">
        <v>0</v>
      </c>
      <c r="O75" s="33" t="s">
        <v>219</v>
      </c>
      <c r="P75" s="27"/>
    </row>
    <row r="76" spans="1:16" s="4" customFormat="1" ht="24.75" customHeight="1" x14ac:dyDescent="0.15">
      <c r="A76" s="11" t="s">
        <v>40</v>
      </c>
      <c r="B76" s="58" t="s">
        <v>41</v>
      </c>
      <c r="C76" s="23">
        <f>C77+C78+C79+C80+C81+C82+C83</f>
        <v>218243</v>
      </c>
      <c r="D76" s="23">
        <f t="shared" ref="D76:N76" si="29">D77+D78+D79+D80+D81+D82+D83</f>
        <v>22723.453570000001</v>
      </c>
      <c r="E76" s="23">
        <f t="shared" si="29"/>
        <v>58410</v>
      </c>
      <c r="F76" s="23">
        <f t="shared" si="29"/>
        <v>0</v>
      </c>
      <c r="G76" s="23">
        <f t="shared" si="29"/>
        <v>159833</v>
      </c>
      <c r="H76" s="23">
        <f t="shared" si="29"/>
        <v>159833</v>
      </c>
      <c r="I76" s="23">
        <f t="shared" si="29"/>
        <v>159833</v>
      </c>
      <c r="J76" s="23">
        <f t="shared" si="29"/>
        <v>22723.453570000001</v>
      </c>
      <c r="K76" s="23">
        <f t="shared" si="29"/>
        <v>0</v>
      </c>
      <c r="L76" s="23">
        <f t="shared" si="29"/>
        <v>0</v>
      </c>
      <c r="M76" s="23">
        <f t="shared" si="29"/>
        <v>0</v>
      </c>
      <c r="N76" s="23">
        <f t="shared" si="29"/>
        <v>0</v>
      </c>
      <c r="O76" s="57"/>
      <c r="P76" s="27"/>
    </row>
    <row r="77" spans="1:16" s="4" customFormat="1" ht="24.75" customHeight="1" x14ac:dyDescent="0.15">
      <c r="A77" s="46" t="s">
        <v>42</v>
      </c>
      <c r="B77" s="1" t="s">
        <v>43</v>
      </c>
      <c r="C77" s="15">
        <f t="shared" ref="C77:C83" si="30">E77+H77+K77+M77</f>
        <v>66522</v>
      </c>
      <c r="D77" s="94">
        <f t="shared" ref="D77:D83" si="31">F77+J77+L77+N77</f>
        <v>18240.674999999999</v>
      </c>
      <c r="E77" s="15">
        <v>0</v>
      </c>
      <c r="F77" s="15">
        <v>0</v>
      </c>
      <c r="G77" s="17">
        <v>66522</v>
      </c>
      <c r="H77" s="17">
        <v>66522</v>
      </c>
      <c r="I77" s="17">
        <v>66522</v>
      </c>
      <c r="J77" s="17">
        <v>18240.674999999999</v>
      </c>
      <c r="K77" s="15">
        <v>0</v>
      </c>
      <c r="L77" s="15">
        <v>0</v>
      </c>
      <c r="M77" s="15">
        <v>0</v>
      </c>
      <c r="N77" s="15">
        <v>0</v>
      </c>
      <c r="O77" s="77" t="s">
        <v>220</v>
      </c>
      <c r="P77" s="27"/>
    </row>
    <row r="78" spans="1:16" s="4" customFormat="1" ht="24.75" customHeight="1" x14ac:dyDescent="0.15">
      <c r="A78" s="46" t="s">
        <v>44</v>
      </c>
      <c r="B78" s="52" t="s">
        <v>45</v>
      </c>
      <c r="C78" s="15">
        <f t="shared" si="30"/>
        <v>3915</v>
      </c>
      <c r="D78" s="94">
        <f t="shared" si="31"/>
        <v>868.947</v>
      </c>
      <c r="E78" s="15">
        <v>0</v>
      </c>
      <c r="F78" s="15">
        <v>0</v>
      </c>
      <c r="G78" s="17">
        <v>3915</v>
      </c>
      <c r="H78" s="17">
        <v>3915</v>
      </c>
      <c r="I78" s="17">
        <v>3915</v>
      </c>
      <c r="J78" s="17">
        <v>868.947</v>
      </c>
      <c r="K78" s="15">
        <v>0</v>
      </c>
      <c r="L78" s="15">
        <v>0</v>
      </c>
      <c r="M78" s="15">
        <v>0</v>
      </c>
      <c r="N78" s="15">
        <v>0</v>
      </c>
      <c r="O78" s="77" t="s">
        <v>253</v>
      </c>
      <c r="P78" s="27"/>
    </row>
    <row r="79" spans="1:16" s="4" customFormat="1" ht="24.75" customHeight="1" x14ac:dyDescent="0.15">
      <c r="A79" s="46" t="s">
        <v>46</v>
      </c>
      <c r="B79" s="52" t="s">
        <v>55</v>
      </c>
      <c r="C79" s="15">
        <f t="shared" si="30"/>
        <v>2106</v>
      </c>
      <c r="D79" s="94">
        <f t="shared" si="31"/>
        <v>668.2</v>
      </c>
      <c r="E79" s="15">
        <v>0</v>
      </c>
      <c r="F79" s="15">
        <v>0</v>
      </c>
      <c r="G79" s="17">
        <v>2106</v>
      </c>
      <c r="H79" s="17">
        <v>2106</v>
      </c>
      <c r="I79" s="17">
        <v>2106</v>
      </c>
      <c r="J79" s="17">
        <v>668.2</v>
      </c>
      <c r="K79" s="15">
        <v>0</v>
      </c>
      <c r="L79" s="15">
        <v>0</v>
      </c>
      <c r="M79" s="15">
        <v>0</v>
      </c>
      <c r="N79" s="15">
        <v>0</v>
      </c>
      <c r="O79" s="77" t="s">
        <v>221</v>
      </c>
      <c r="P79" s="27"/>
    </row>
    <row r="80" spans="1:16" s="4" customFormat="1" ht="24.75" customHeight="1" x14ac:dyDescent="0.15">
      <c r="A80" s="46" t="s">
        <v>48</v>
      </c>
      <c r="B80" s="1" t="s">
        <v>47</v>
      </c>
      <c r="C80" s="15">
        <f t="shared" si="30"/>
        <v>1500</v>
      </c>
      <c r="D80" s="94">
        <f t="shared" si="31"/>
        <v>0</v>
      </c>
      <c r="E80" s="15">
        <v>0</v>
      </c>
      <c r="F80" s="15">
        <v>0</v>
      </c>
      <c r="G80" s="17">
        <v>1500</v>
      </c>
      <c r="H80" s="17">
        <v>1500</v>
      </c>
      <c r="I80" s="17">
        <v>1500</v>
      </c>
      <c r="J80" s="17">
        <v>0</v>
      </c>
      <c r="K80" s="15">
        <v>0</v>
      </c>
      <c r="L80" s="15">
        <v>0</v>
      </c>
      <c r="M80" s="15">
        <v>0</v>
      </c>
      <c r="N80" s="15">
        <v>0</v>
      </c>
      <c r="O80" s="77" t="s">
        <v>241</v>
      </c>
      <c r="P80" s="27"/>
    </row>
    <row r="81" spans="1:16" s="4" customFormat="1" ht="24.75" customHeight="1" x14ac:dyDescent="0.15">
      <c r="A81" s="46" t="s">
        <v>59</v>
      </c>
      <c r="B81" s="33" t="s">
        <v>106</v>
      </c>
      <c r="C81" s="15">
        <f t="shared" si="30"/>
        <v>59000</v>
      </c>
      <c r="D81" s="94">
        <f t="shared" si="31"/>
        <v>0</v>
      </c>
      <c r="E81" s="17">
        <v>58410</v>
      </c>
      <c r="F81" s="15">
        <v>0</v>
      </c>
      <c r="G81" s="17">
        <v>590</v>
      </c>
      <c r="H81" s="17">
        <v>590</v>
      </c>
      <c r="I81" s="17">
        <v>590</v>
      </c>
      <c r="J81" s="17">
        <v>0</v>
      </c>
      <c r="K81" s="15">
        <v>0</v>
      </c>
      <c r="L81" s="15">
        <v>0</v>
      </c>
      <c r="M81" s="15">
        <v>0</v>
      </c>
      <c r="N81" s="15">
        <v>0</v>
      </c>
      <c r="O81" s="77" t="s">
        <v>182</v>
      </c>
      <c r="P81" s="27"/>
    </row>
    <row r="82" spans="1:16" s="4" customFormat="1" ht="24.75" customHeight="1" x14ac:dyDescent="0.15">
      <c r="A82" s="46" t="s">
        <v>102</v>
      </c>
      <c r="B82" s="33" t="s">
        <v>103</v>
      </c>
      <c r="C82" s="16">
        <f t="shared" si="30"/>
        <v>78400</v>
      </c>
      <c r="D82" s="95">
        <f t="shared" si="31"/>
        <v>2945.63157</v>
      </c>
      <c r="E82" s="16">
        <v>0</v>
      </c>
      <c r="F82" s="15">
        <v>0</v>
      </c>
      <c r="G82" s="16">
        <v>78400</v>
      </c>
      <c r="H82" s="16">
        <v>78400</v>
      </c>
      <c r="I82" s="16">
        <v>78400</v>
      </c>
      <c r="J82" s="17">
        <f>2942.74157+2.89</f>
        <v>2945.63157</v>
      </c>
      <c r="K82" s="15">
        <v>0</v>
      </c>
      <c r="L82" s="15">
        <v>0</v>
      </c>
      <c r="M82" s="15">
        <v>0</v>
      </c>
      <c r="N82" s="15">
        <v>0</v>
      </c>
      <c r="O82" s="33" t="s">
        <v>250</v>
      </c>
      <c r="P82" s="27"/>
    </row>
    <row r="83" spans="1:16" s="4" customFormat="1" ht="24.75" customHeight="1" x14ac:dyDescent="0.15">
      <c r="A83" s="46" t="s">
        <v>104</v>
      </c>
      <c r="B83" s="33" t="s">
        <v>167</v>
      </c>
      <c r="C83" s="16">
        <f t="shared" si="30"/>
        <v>6800</v>
      </c>
      <c r="D83" s="95">
        <f t="shared" si="31"/>
        <v>0</v>
      </c>
      <c r="E83" s="16">
        <v>0</v>
      </c>
      <c r="F83" s="15">
        <v>0</v>
      </c>
      <c r="G83" s="16">
        <v>6800</v>
      </c>
      <c r="H83" s="16">
        <v>6800</v>
      </c>
      <c r="I83" s="16">
        <v>6800</v>
      </c>
      <c r="J83" s="17">
        <v>0</v>
      </c>
      <c r="K83" s="15">
        <v>0</v>
      </c>
      <c r="L83" s="15">
        <v>0</v>
      </c>
      <c r="M83" s="15">
        <v>0</v>
      </c>
      <c r="N83" s="15">
        <v>0</v>
      </c>
      <c r="O83" s="33" t="s">
        <v>181</v>
      </c>
      <c r="P83" s="27"/>
    </row>
    <row r="84" spans="1:16" s="4" customFormat="1" ht="24.75" customHeight="1" x14ac:dyDescent="0.15">
      <c r="A84" s="11" t="s">
        <v>168</v>
      </c>
      <c r="B84" s="56" t="s">
        <v>169</v>
      </c>
      <c r="C84" s="23">
        <f>C85</f>
        <v>27367.677</v>
      </c>
      <c r="D84" s="23">
        <f t="shared" ref="D84:J85" si="32">D85</f>
        <v>0</v>
      </c>
      <c r="E84" s="23">
        <f t="shared" si="32"/>
        <v>27094</v>
      </c>
      <c r="F84" s="23">
        <f t="shared" si="32"/>
        <v>0</v>
      </c>
      <c r="G84" s="23">
        <f t="shared" si="32"/>
        <v>274</v>
      </c>
      <c r="H84" s="23">
        <f t="shared" si="32"/>
        <v>274</v>
      </c>
      <c r="I84" s="23">
        <f t="shared" si="32"/>
        <v>273.67700000000002</v>
      </c>
      <c r="J84" s="23">
        <f t="shared" si="32"/>
        <v>0</v>
      </c>
      <c r="K84" s="23">
        <f t="shared" ref="K84:N85" si="33">K85</f>
        <v>0</v>
      </c>
      <c r="L84" s="23">
        <f t="shared" si="33"/>
        <v>0</v>
      </c>
      <c r="M84" s="23">
        <f t="shared" si="33"/>
        <v>0</v>
      </c>
      <c r="N84" s="23">
        <f t="shared" si="33"/>
        <v>0</v>
      </c>
      <c r="O84" s="57"/>
      <c r="P84" s="27"/>
    </row>
    <row r="85" spans="1:16" s="4" customFormat="1" ht="24.75" customHeight="1" x14ac:dyDescent="0.15">
      <c r="A85" s="12" t="s">
        <v>171</v>
      </c>
      <c r="B85" s="42" t="s">
        <v>170</v>
      </c>
      <c r="C85" s="22">
        <f>E85+I85+K85+M85</f>
        <v>27367.677</v>
      </c>
      <c r="D85" s="22">
        <f>D86</f>
        <v>0</v>
      </c>
      <c r="E85" s="22">
        <f t="shared" si="32"/>
        <v>27094</v>
      </c>
      <c r="F85" s="22">
        <f t="shared" si="32"/>
        <v>0</v>
      </c>
      <c r="G85" s="22">
        <f t="shared" si="32"/>
        <v>274</v>
      </c>
      <c r="H85" s="22">
        <f t="shared" si="32"/>
        <v>274</v>
      </c>
      <c r="I85" s="22">
        <f t="shared" si="32"/>
        <v>273.67700000000002</v>
      </c>
      <c r="J85" s="22">
        <f t="shared" si="32"/>
        <v>0</v>
      </c>
      <c r="K85" s="22">
        <f t="shared" si="33"/>
        <v>0</v>
      </c>
      <c r="L85" s="22">
        <f t="shared" si="33"/>
        <v>0</v>
      </c>
      <c r="M85" s="22">
        <f t="shared" si="33"/>
        <v>0</v>
      </c>
      <c r="N85" s="22">
        <f t="shared" si="33"/>
        <v>0</v>
      </c>
      <c r="O85" s="36"/>
      <c r="P85" s="27"/>
    </row>
    <row r="86" spans="1:16" s="4" customFormat="1" ht="24.75" customHeight="1" x14ac:dyDescent="0.15">
      <c r="A86" s="46" t="s">
        <v>172</v>
      </c>
      <c r="B86" s="33" t="s">
        <v>53</v>
      </c>
      <c r="C86" s="16">
        <f>E86+I86+K86+M86</f>
        <v>27367.677</v>
      </c>
      <c r="D86" s="16">
        <f>F86+J86+L86+N86</f>
        <v>0</v>
      </c>
      <c r="E86" s="16">
        <v>27094</v>
      </c>
      <c r="F86" s="16">
        <v>0</v>
      </c>
      <c r="G86" s="16">
        <v>274</v>
      </c>
      <c r="H86" s="16">
        <v>274</v>
      </c>
      <c r="I86" s="16">
        <v>273.67700000000002</v>
      </c>
      <c r="J86" s="16">
        <v>0</v>
      </c>
      <c r="K86" s="16">
        <v>0</v>
      </c>
      <c r="L86" s="16">
        <v>0</v>
      </c>
      <c r="M86" s="16">
        <v>0</v>
      </c>
      <c r="N86" s="16">
        <v>0</v>
      </c>
      <c r="O86" s="33" t="s">
        <v>254</v>
      </c>
      <c r="P86" s="27"/>
    </row>
    <row r="87" spans="1:16" s="4" customFormat="1" ht="24.75" customHeight="1" x14ac:dyDescent="0.15">
      <c r="A87" s="10" t="s">
        <v>49</v>
      </c>
      <c r="B87" s="58" t="s">
        <v>173</v>
      </c>
      <c r="C87" s="23">
        <f>C88</f>
        <v>3389421.7</v>
      </c>
      <c r="D87" s="23">
        <f t="shared" ref="D87:J87" si="34">D88</f>
        <v>847355.42</v>
      </c>
      <c r="E87" s="23">
        <f t="shared" si="34"/>
        <v>0</v>
      </c>
      <c r="F87" s="23">
        <f t="shared" si="34"/>
        <v>0</v>
      </c>
      <c r="G87" s="23">
        <f t="shared" si="34"/>
        <v>3389421.7</v>
      </c>
      <c r="H87" s="23">
        <f t="shared" si="34"/>
        <v>3389421.7</v>
      </c>
      <c r="I87" s="23">
        <f t="shared" si="34"/>
        <v>3389421.7</v>
      </c>
      <c r="J87" s="23">
        <f t="shared" si="34"/>
        <v>847355.42</v>
      </c>
      <c r="K87" s="23">
        <f>K88</f>
        <v>0</v>
      </c>
      <c r="L87" s="23">
        <f>L88</f>
        <v>0</v>
      </c>
      <c r="M87" s="23">
        <f>M88</f>
        <v>0</v>
      </c>
      <c r="N87" s="23">
        <f>N88</f>
        <v>0</v>
      </c>
      <c r="O87" s="38"/>
      <c r="P87" s="27"/>
    </row>
    <row r="88" spans="1:16" s="4" customFormat="1" ht="24.75" customHeight="1" x14ac:dyDescent="0.15">
      <c r="A88" s="46" t="s">
        <v>174</v>
      </c>
      <c r="B88" s="1" t="s">
        <v>50</v>
      </c>
      <c r="C88" s="15">
        <f>E88+H88+K88+M88</f>
        <v>3389421.7</v>
      </c>
      <c r="D88" s="15">
        <f>F88+J88+L88+N88</f>
        <v>847355.42</v>
      </c>
      <c r="E88" s="15">
        <v>0</v>
      </c>
      <c r="F88" s="15">
        <v>0</v>
      </c>
      <c r="G88" s="15">
        <v>3389421.7</v>
      </c>
      <c r="H88" s="15">
        <v>3389421.7</v>
      </c>
      <c r="I88" s="15">
        <v>3389421.7</v>
      </c>
      <c r="J88" s="15">
        <v>847355.42</v>
      </c>
      <c r="K88" s="15">
        <v>0</v>
      </c>
      <c r="L88" s="15">
        <v>0</v>
      </c>
      <c r="M88" s="15">
        <v>0</v>
      </c>
      <c r="N88" s="15">
        <v>0</v>
      </c>
      <c r="O88" s="77" t="s">
        <v>222</v>
      </c>
      <c r="P88" s="27"/>
    </row>
    <row r="89" spans="1:16" s="2" customFormat="1" ht="24.75" customHeight="1" x14ac:dyDescent="0.25">
      <c r="A89" s="10"/>
      <c r="B89" s="43" t="s">
        <v>91</v>
      </c>
      <c r="C89" s="24">
        <f>E89+I89+M89</f>
        <v>15325892.632787671</v>
      </c>
      <c r="D89" s="24">
        <f t="shared" ref="D89:N89" si="35">D7+D72+D76+D84+D87</f>
        <v>3009063.9865600001</v>
      </c>
      <c r="E89" s="24">
        <f t="shared" si="35"/>
        <v>1567350.9999999998</v>
      </c>
      <c r="F89" s="24">
        <f t="shared" si="35"/>
        <v>321950.28347999998</v>
      </c>
      <c r="G89" s="24">
        <f t="shared" si="35"/>
        <v>5666980.5999999996</v>
      </c>
      <c r="H89" s="24">
        <f t="shared" si="35"/>
        <v>5666598.7850000001</v>
      </c>
      <c r="I89" s="24">
        <f t="shared" si="35"/>
        <v>5666299.9649999999</v>
      </c>
      <c r="J89" s="24">
        <f t="shared" si="35"/>
        <v>1543405.2530800002</v>
      </c>
      <c r="K89" s="24">
        <f t="shared" si="35"/>
        <v>0</v>
      </c>
      <c r="L89" s="24">
        <f t="shared" si="35"/>
        <v>0</v>
      </c>
      <c r="M89" s="24">
        <f t="shared" si="35"/>
        <v>8092241.6677876702</v>
      </c>
      <c r="N89" s="24">
        <f t="shared" si="35"/>
        <v>1143708.45</v>
      </c>
      <c r="O89" s="38"/>
    </row>
    <row r="90" spans="1:16" s="2" customFormat="1" x14ac:dyDescent="0.25">
      <c r="A90" s="5"/>
      <c r="B90" s="44"/>
      <c r="C90" s="14"/>
      <c r="D90" s="14">
        <f>D89*100/C89</f>
        <v>19.633857933485164</v>
      </c>
      <c r="E90" s="25"/>
      <c r="F90" s="25">
        <f>F89*100/E89</f>
        <v>20.541045590936555</v>
      </c>
      <c r="G90" s="25"/>
      <c r="H90" s="25"/>
      <c r="I90" s="25"/>
      <c r="J90" s="25">
        <f>J89*100/I89</f>
        <v>27.238325937797406</v>
      </c>
      <c r="K90" s="25"/>
      <c r="L90" s="25"/>
      <c r="M90" s="25"/>
      <c r="N90" s="25">
        <f>N89*100/M89</f>
        <v>14.133394638381793</v>
      </c>
      <c r="O90" s="39"/>
    </row>
    <row r="91" spans="1:16" s="2" customFormat="1" x14ac:dyDescent="0.25">
      <c r="A91" s="72" t="s">
        <v>194</v>
      </c>
      <c r="B91" s="73" t="s">
        <v>195</v>
      </c>
      <c r="C91" s="49"/>
      <c r="D91" s="49"/>
      <c r="E91" s="50"/>
      <c r="F91" s="50"/>
      <c r="G91" s="50"/>
      <c r="H91" s="50"/>
      <c r="I91" s="50"/>
      <c r="J91" s="50"/>
      <c r="K91" s="50"/>
      <c r="L91" s="50"/>
      <c r="M91" s="50"/>
      <c r="N91" s="50"/>
      <c r="O91" s="51"/>
    </row>
    <row r="92" spans="1:16" s="2" customFormat="1" x14ac:dyDescent="0.25">
      <c r="A92" s="47"/>
      <c r="B92" s="48"/>
      <c r="C92" s="49"/>
      <c r="D92" s="49"/>
      <c r="E92" s="50"/>
      <c r="F92" s="50"/>
      <c r="G92" s="50"/>
      <c r="H92" s="50"/>
      <c r="I92" s="50"/>
      <c r="J92" s="50"/>
      <c r="K92" s="50"/>
      <c r="L92" s="50"/>
      <c r="M92" s="50"/>
      <c r="N92" s="50"/>
      <c r="O92" s="51"/>
    </row>
    <row r="93" spans="1:16" s="2" customFormat="1" x14ac:dyDescent="0.25">
      <c r="A93" s="47"/>
      <c r="B93" s="48"/>
      <c r="C93" s="49"/>
      <c r="D93" s="49"/>
      <c r="E93" s="50"/>
      <c r="F93" s="50"/>
      <c r="G93" s="50"/>
      <c r="H93" s="50"/>
      <c r="I93" s="50"/>
      <c r="J93" s="50"/>
      <c r="K93" s="50"/>
      <c r="L93" s="50"/>
      <c r="M93" s="50"/>
      <c r="N93" s="50"/>
      <c r="O93" s="51"/>
    </row>
    <row r="94" spans="1:16" s="2" customFormat="1" x14ac:dyDescent="0.25">
      <c r="A94" s="47"/>
      <c r="B94" s="48"/>
      <c r="C94" s="49"/>
      <c r="D94" s="49"/>
      <c r="E94" s="50"/>
      <c r="F94" s="50"/>
      <c r="G94" s="50"/>
      <c r="H94" s="50"/>
      <c r="I94" s="50"/>
      <c r="J94" s="50"/>
      <c r="K94" s="50"/>
      <c r="L94" s="50"/>
      <c r="M94" s="50"/>
      <c r="N94" s="50"/>
      <c r="O94" s="51"/>
    </row>
    <row r="95" spans="1:16" s="2" customFormat="1" x14ac:dyDescent="0.25">
      <c r="A95" s="47"/>
      <c r="B95" s="48"/>
      <c r="C95" s="49"/>
      <c r="D95" s="49"/>
      <c r="E95" s="50"/>
      <c r="F95" s="50"/>
      <c r="G95" s="50"/>
      <c r="H95" s="50"/>
      <c r="I95" s="50"/>
      <c r="J95" s="50"/>
      <c r="K95" s="50"/>
      <c r="L95" s="50"/>
      <c r="M95" s="50"/>
      <c r="N95" s="50"/>
      <c r="O95" s="51"/>
    </row>
    <row r="96" spans="1:16" s="2" customFormat="1" x14ac:dyDescent="0.25">
      <c r="A96" s="47"/>
      <c r="B96" s="48"/>
      <c r="C96" s="49"/>
      <c r="D96" s="49"/>
      <c r="E96" s="50"/>
      <c r="F96" s="50"/>
      <c r="G96" s="50"/>
      <c r="H96" s="50"/>
      <c r="I96" s="50"/>
      <c r="J96" s="50"/>
      <c r="K96" s="50"/>
      <c r="L96" s="50"/>
      <c r="M96" s="50"/>
      <c r="N96" s="50"/>
      <c r="O96" s="51"/>
    </row>
    <row r="97" spans="1:15" s="2" customFormat="1" x14ac:dyDescent="0.25">
      <c r="A97" s="47"/>
      <c r="B97" s="48"/>
      <c r="C97" s="49"/>
      <c r="D97" s="49"/>
      <c r="E97" s="50"/>
      <c r="F97" s="50"/>
      <c r="G97" s="50"/>
      <c r="H97" s="50"/>
      <c r="I97" s="50"/>
      <c r="J97" s="50"/>
      <c r="K97" s="50"/>
      <c r="L97" s="50"/>
      <c r="M97" s="50"/>
      <c r="N97" s="50"/>
      <c r="O97" s="51"/>
    </row>
    <row r="98" spans="1:15" s="2" customFormat="1" x14ac:dyDescent="0.25">
      <c r="A98" s="47"/>
      <c r="B98" s="48"/>
      <c r="C98" s="49"/>
      <c r="D98" s="49"/>
      <c r="E98" s="50"/>
      <c r="F98" s="50"/>
      <c r="G98" s="50"/>
      <c r="H98" s="50"/>
      <c r="I98" s="50"/>
      <c r="J98" s="50"/>
      <c r="K98" s="50"/>
      <c r="L98" s="50"/>
      <c r="M98" s="50"/>
      <c r="N98" s="50"/>
      <c r="O98" s="51"/>
    </row>
    <row r="99" spans="1:15" s="2" customFormat="1" x14ac:dyDescent="0.25">
      <c r="A99" s="47"/>
      <c r="B99" s="48"/>
      <c r="C99" s="49"/>
      <c r="D99" s="49"/>
      <c r="E99" s="50"/>
      <c r="F99" s="50"/>
      <c r="G99" s="50"/>
      <c r="H99" s="50"/>
      <c r="I99" s="50"/>
      <c r="J99" s="50"/>
      <c r="K99" s="50"/>
      <c r="L99" s="50"/>
      <c r="M99" s="50"/>
      <c r="N99" s="50"/>
      <c r="O99" s="51"/>
    </row>
    <row r="100" spans="1:15" s="2" customFormat="1" x14ac:dyDescent="0.25">
      <c r="A100" s="47"/>
      <c r="B100" s="48"/>
      <c r="C100" s="49"/>
      <c r="D100" s="49"/>
      <c r="E100" s="50"/>
      <c r="F100" s="50"/>
      <c r="G100" s="50"/>
      <c r="H100" s="50"/>
      <c r="I100" s="50"/>
      <c r="J100" s="50"/>
      <c r="K100" s="50"/>
      <c r="L100" s="50"/>
      <c r="M100" s="50"/>
      <c r="N100" s="50"/>
      <c r="O100" s="51"/>
    </row>
    <row r="101" spans="1:15" s="2" customFormat="1" x14ac:dyDescent="0.25">
      <c r="A101" s="47"/>
      <c r="B101" s="48"/>
      <c r="C101" s="49"/>
      <c r="D101" s="49"/>
      <c r="E101" s="50"/>
      <c r="F101" s="50"/>
      <c r="G101" s="50"/>
      <c r="H101" s="50"/>
      <c r="I101" s="50"/>
      <c r="J101" s="50"/>
      <c r="K101" s="50"/>
      <c r="L101" s="50"/>
      <c r="M101" s="50"/>
      <c r="N101" s="50"/>
      <c r="O101" s="51"/>
    </row>
    <row r="102" spans="1:15" s="2" customFormat="1" x14ac:dyDescent="0.25">
      <c r="A102" s="47"/>
      <c r="B102" s="48"/>
      <c r="C102" s="49"/>
      <c r="D102" s="49"/>
      <c r="E102" s="50"/>
      <c r="F102" s="50"/>
      <c r="G102" s="50"/>
      <c r="H102" s="50"/>
      <c r="I102" s="50"/>
      <c r="J102" s="50"/>
      <c r="K102" s="50"/>
      <c r="L102" s="50"/>
      <c r="M102" s="50"/>
      <c r="N102" s="50"/>
      <c r="O102" s="51"/>
    </row>
    <row r="103" spans="1:15" s="2" customFormat="1" x14ac:dyDescent="0.25">
      <c r="A103" s="47"/>
      <c r="B103" s="48"/>
      <c r="C103" s="49"/>
      <c r="D103" s="49"/>
      <c r="E103" s="50"/>
      <c r="F103" s="50"/>
      <c r="G103" s="50"/>
      <c r="H103" s="50"/>
      <c r="I103" s="50"/>
      <c r="J103" s="50"/>
      <c r="K103" s="50"/>
      <c r="L103" s="50"/>
      <c r="M103" s="50"/>
      <c r="N103" s="50"/>
      <c r="O103" s="51"/>
    </row>
    <row r="104" spans="1:15" s="2" customFormat="1" x14ac:dyDescent="0.25">
      <c r="A104" s="47"/>
      <c r="B104" s="48"/>
      <c r="C104" s="49"/>
      <c r="D104" s="49"/>
      <c r="E104" s="50"/>
      <c r="F104" s="50"/>
      <c r="G104" s="50"/>
      <c r="H104" s="50"/>
      <c r="I104" s="50"/>
      <c r="J104" s="50"/>
      <c r="K104" s="50"/>
      <c r="L104" s="50"/>
      <c r="M104" s="50"/>
      <c r="N104" s="50"/>
      <c r="O104" s="51"/>
    </row>
    <row r="105" spans="1:15" s="2" customFormat="1" x14ac:dyDescent="0.25">
      <c r="A105" s="47"/>
      <c r="B105" s="48"/>
      <c r="C105" s="49"/>
      <c r="D105" s="49"/>
      <c r="E105" s="50"/>
      <c r="F105" s="50"/>
      <c r="G105" s="50"/>
      <c r="H105" s="50"/>
      <c r="I105" s="50"/>
      <c r="J105" s="50"/>
      <c r="K105" s="50"/>
      <c r="L105" s="50"/>
      <c r="M105" s="50"/>
      <c r="N105" s="50"/>
      <c r="O105" s="51"/>
    </row>
    <row r="106" spans="1:15" s="2" customFormat="1" x14ac:dyDescent="0.25">
      <c r="A106" s="47"/>
      <c r="B106" s="48"/>
      <c r="C106" s="49"/>
      <c r="D106" s="49"/>
      <c r="E106" s="50"/>
      <c r="F106" s="50"/>
      <c r="G106" s="50"/>
      <c r="H106" s="50"/>
      <c r="I106" s="50"/>
      <c r="J106" s="50"/>
      <c r="K106" s="50"/>
      <c r="L106" s="50"/>
      <c r="M106" s="50"/>
      <c r="N106" s="50"/>
      <c r="O106" s="51"/>
    </row>
    <row r="107" spans="1:15" s="2" customFormat="1" x14ac:dyDescent="0.25">
      <c r="A107" s="47"/>
      <c r="B107" s="48"/>
      <c r="C107" s="49"/>
      <c r="D107" s="49"/>
      <c r="E107" s="50"/>
      <c r="F107" s="50"/>
      <c r="G107" s="50"/>
      <c r="H107" s="50"/>
      <c r="I107" s="50"/>
      <c r="J107" s="50"/>
      <c r="K107" s="50"/>
      <c r="L107" s="50"/>
      <c r="M107" s="50"/>
      <c r="N107" s="50"/>
      <c r="O107" s="51"/>
    </row>
    <row r="108" spans="1:15" s="2" customFormat="1" x14ac:dyDescent="0.25">
      <c r="A108" s="47"/>
      <c r="B108" s="48"/>
      <c r="C108" s="49"/>
      <c r="D108" s="49"/>
      <c r="E108" s="50"/>
      <c r="F108" s="50"/>
      <c r="G108" s="50"/>
      <c r="H108" s="50"/>
      <c r="I108" s="50"/>
      <c r="J108" s="50"/>
      <c r="K108" s="50"/>
      <c r="L108" s="50"/>
      <c r="M108" s="50"/>
      <c r="N108" s="50"/>
      <c r="O108" s="51"/>
    </row>
    <row r="109" spans="1:15" s="2" customFormat="1" x14ac:dyDescent="0.25">
      <c r="A109" s="47"/>
      <c r="B109" s="48"/>
      <c r="C109" s="49"/>
      <c r="D109" s="49"/>
      <c r="E109" s="50"/>
      <c r="F109" s="50"/>
      <c r="G109" s="50"/>
      <c r="H109" s="50"/>
      <c r="I109" s="50"/>
      <c r="J109" s="50"/>
      <c r="K109" s="50"/>
      <c r="L109" s="50"/>
      <c r="M109" s="50"/>
      <c r="N109" s="50"/>
      <c r="O109" s="51"/>
    </row>
    <row r="110" spans="1:15" s="2" customFormat="1" x14ac:dyDescent="0.25">
      <c r="A110" s="47"/>
      <c r="B110" s="48"/>
      <c r="C110" s="49"/>
      <c r="D110" s="49"/>
      <c r="E110" s="50"/>
      <c r="F110" s="50"/>
      <c r="G110" s="50"/>
      <c r="H110" s="50"/>
      <c r="I110" s="50"/>
      <c r="J110" s="50"/>
      <c r="K110" s="50"/>
      <c r="L110" s="50"/>
      <c r="M110" s="50"/>
      <c r="N110" s="50"/>
      <c r="O110" s="51"/>
    </row>
    <row r="111" spans="1:15" s="2" customFormat="1" x14ac:dyDescent="0.25">
      <c r="A111" s="47"/>
      <c r="B111" s="48"/>
      <c r="C111" s="49"/>
      <c r="D111" s="49"/>
      <c r="E111" s="50"/>
      <c r="F111" s="50"/>
      <c r="G111" s="50"/>
      <c r="H111" s="50"/>
      <c r="I111" s="50"/>
      <c r="J111" s="50"/>
      <c r="K111" s="50"/>
      <c r="L111" s="50"/>
      <c r="M111" s="50"/>
      <c r="N111" s="50"/>
      <c r="O111" s="51"/>
    </row>
    <row r="112" spans="1:15" s="2" customFormat="1" x14ac:dyDescent="0.25">
      <c r="A112" s="47"/>
      <c r="B112" s="48"/>
      <c r="C112" s="49"/>
      <c r="D112" s="49"/>
      <c r="E112" s="50"/>
      <c r="F112" s="50"/>
      <c r="G112" s="50"/>
      <c r="H112" s="50"/>
      <c r="I112" s="50"/>
      <c r="J112" s="50"/>
      <c r="K112" s="50"/>
      <c r="L112" s="50"/>
      <c r="M112" s="50"/>
      <c r="N112" s="50"/>
      <c r="O112" s="51"/>
    </row>
    <row r="113" spans="1:15" s="2" customFormat="1" x14ac:dyDescent="0.25">
      <c r="A113" s="47"/>
      <c r="B113" s="48"/>
      <c r="C113" s="49"/>
      <c r="D113" s="49"/>
      <c r="E113" s="50"/>
      <c r="F113" s="50"/>
      <c r="G113" s="50"/>
      <c r="H113" s="50"/>
      <c r="I113" s="50"/>
      <c r="J113" s="50"/>
      <c r="K113" s="50"/>
      <c r="L113" s="50"/>
      <c r="M113" s="50"/>
      <c r="N113" s="50"/>
      <c r="O113" s="51"/>
    </row>
    <row r="114" spans="1:15" s="2" customFormat="1" x14ac:dyDescent="0.25">
      <c r="A114" s="47"/>
      <c r="B114" s="48"/>
      <c r="C114" s="49"/>
      <c r="D114" s="49"/>
      <c r="E114" s="50"/>
      <c r="F114" s="50"/>
      <c r="G114" s="50"/>
      <c r="H114" s="50"/>
      <c r="I114" s="50"/>
      <c r="J114" s="50"/>
      <c r="K114" s="50"/>
      <c r="L114" s="50"/>
      <c r="M114" s="50"/>
      <c r="N114" s="50"/>
      <c r="O114" s="51"/>
    </row>
    <row r="115" spans="1:15" s="2" customFormat="1" x14ac:dyDescent="0.25">
      <c r="A115" s="47"/>
      <c r="B115" s="48"/>
      <c r="C115" s="49"/>
      <c r="D115" s="49"/>
      <c r="E115" s="50"/>
      <c r="F115" s="50"/>
      <c r="G115" s="50"/>
      <c r="H115" s="50"/>
      <c r="I115" s="50"/>
      <c r="J115" s="50"/>
      <c r="K115" s="50"/>
      <c r="L115" s="50"/>
      <c r="M115" s="50"/>
      <c r="N115" s="50"/>
      <c r="O115" s="51"/>
    </row>
    <row r="116" spans="1:15" s="2" customFormat="1" x14ac:dyDescent="0.25">
      <c r="A116" s="47"/>
      <c r="B116" s="48"/>
      <c r="C116" s="49"/>
      <c r="D116" s="49"/>
      <c r="E116" s="50"/>
      <c r="F116" s="50"/>
      <c r="G116" s="50"/>
      <c r="H116" s="50"/>
      <c r="I116" s="50"/>
      <c r="J116" s="50"/>
      <c r="K116" s="50"/>
      <c r="L116" s="50"/>
      <c r="M116" s="50"/>
      <c r="N116" s="50"/>
      <c r="O116" s="51"/>
    </row>
    <row r="117" spans="1:15" s="2" customFormat="1" x14ac:dyDescent="0.25">
      <c r="A117" s="47"/>
      <c r="B117" s="48"/>
      <c r="C117" s="49"/>
      <c r="D117" s="49"/>
      <c r="E117" s="50"/>
      <c r="F117" s="50"/>
      <c r="G117" s="50"/>
      <c r="H117" s="50"/>
      <c r="I117" s="50"/>
      <c r="J117" s="50"/>
      <c r="K117" s="50"/>
      <c r="L117" s="50"/>
      <c r="M117" s="50"/>
      <c r="N117" s="50"/>
      <c r="O117" s="51"/>
    </row>
    <row r="118" spans="1:15" s="2" customFormat="1" x14ac:dyDescent="0.25">
      <c r="A118" s="47"/>
      <c r="B118" s="48"/>
      <c r="C118" s="49"/>
      <c r="D118" s="49"/>
      <c r="E118" s="50"/>
      <c r="F118" s="50"/>
      <c r="G118" s="50"/>
      <c r="H118" s="50"/>
      <c r="I118" s="50"/>
      <c r="J118" s="50"/>
      <c r="K118" s="50"/>
      <c r="L118" s="50"/>
      <c r="M118" s="50"/>
      <c r="N118" s="50"/>
      <c r="O118" s="51"/>
    </row>
    <row r="119" spans="1:15" s="2" customFormat="1" x14ac:dyDescent="0.25">
      <c r="A119" s="47"/>
      <c r="B119" s="48"/>
      <c r="C119" s="49"/>
      <c r="D119" s="49"/>
      <c r="E119" s="50"/>
      <c r="F119" s="50"/>
      <c r="G119" s="50"/>
      <c r="H119" s="50"/>
      <c r="I119" s="50"/>
      <c r="J119" s="50"/>
      <c r="K119" s="50"/>
      <c r="L119" s="50"/>
      <c r="M119" s="50"/>
      <c r="N119" s="50"/>
      <c r="O119" s="51"/>
    </row>
    <row r="120" spans="1:15" s="2" customFormat="1" x14ac:dyDescent="0.25">
      <c r="A120" s="47"/>
      <c r="B120" s="48"/>
      <c r="C120" s="49"/>
      <c r="D120" s="49"/>
      <c r="E120" s="50"/>
      <c r="F120" s="50"/>
      <c r="G120" s="50"/>
      <c r="H120" s="50"/>
      <c r="I120" s="50"/>
      <c r="J120" s="50"/>
      <c r="K120" s="50"/>
      <c r="L120" s="50"/>
      <c r="M120" s="50"/>
      <c r="N120" s="50"/>
      <c r="O120" s="51"/>
    </row>
    <row r="121" spans="1:15" s="2" customFormat="1" x14ac:dyDescent="0.25">
      <c r="A121" s="47"/>
      <c r="B121" s="48"/>
      <c r="C121" s="49"/>
      <c r="D121" s="49"/>
      <c r="E121" s="50"/>
      <c r="F121" s="50"/>
      <c r="G121" s="50"/>
      <c r="H121" s="50"/>
      <c r="I121" s="50"/>
      <c r="J121" s="50"/>
      <c r="K121" s="50"/>
      <c r="L121" s="50"/>
      <c r="M121" s="50"/>
      <c r="N121" s="50"/>
      <c r="O121" s="51"/>
    </row>
    <row r="122" spans="1:15" s="2" customFormat="1" x14ac:dyDescent="0.25">
      <c r="A122" s="47"/>
      <c r="B122" s="48"/>
      <c r="C122" s="49"/>
      <c r="D122" s="49"/>
      <c r="E122" s="50"/>
      <c r="F122" s="50"/>
      <c r="G122" s="50"/>
      <c r="H122" s="50"/>
      <c r="I122" s="50"/>
      <c r="J122" s="50"/>
      <c r="K122" s="50"/>
      <c r="L122" s="50"/>
      <c r="M122" s="50"/>
      <c r="N122" s="50"/>
      <c r="O122" s="51"/>
    </row>
    <row r="123" spans="1:15" s="2" customFormat="1" x14ac:dyDescent="0.25">
      <c r="A123" s="47"/>
      <c r="B123" s="48"/>
      <c r="C123" s="49"/>
      <c r="D123" s="49"/>
      <c r="E123" s="50"/>
      <c r="F123" s="50"/>
      <c r="G123" s="50"/>
      <c r="H123" s="50"/>
      <c r="I123" s="50"/>
      <c r="J123" s="50"/>
      <c r="K123" s="50"/>
      <c r="L123" s="50"/>
      <c r="M123" s="50"/>
      <c r="N123" s="50"/>
      <c r="O123" s="51"/>
    </row>
    <row r="124" spans="1:15" s="2" customFormat="1" x14ac:dyDescent="0.25">
      <c r="A124" s="47"/>
      <c r="B124" s="48"/>
      <c r="C124" s="49"/>
      <c r="D124" s="49"/>
      <c r="E124" s="50"/>
      <c r="F124" s="50"/>
      <c r="G124" s="50"/>
      <c r="H124" s="50"/>
      <c r="I124" s="50"/>
      <c r="J124" s="50"/>
      <c r="K124" s="50"/>
      <c r="L124" s="50"/>
      <c r="M124" s="50"/>
      <c r="N124" s="50"/>
      <c r="O124" s="51"/>
    </row>
    <row r="125" spans="1:15" s="2" customFormat="1" x14ac:dyDescent="0.25">
      <c r="A125" s="47"/>
      <c r="B125" s="48"/>
      <c r="C125" s="49"/>
      <c r="D125" s="49"/>
      <c r="E125" s="50"/>
      <c r="F125" s="50"/>
      <c r="G125" s="50"/>
      <c r="H125" s="50"/>
      <c r="I125" s="50"/>
      <c r="J125" s="50"/>
      <c r="K125" s="50"/>
      <c r="L125" s="50"/>
      <c r="M125" s="50"/>
      <c r="N125" s="50"/>
      <c r="O125" s="51"/>
    </row>
    <row r="126" spans="1:15" s="2" customFormat="1" x14ac:dyDescent="0.25">
      <c r="A126" s="47"/>
      <c r="B126" s="48"/>
      <c r="C126" s="49"/>
      <c r="D126" s="49"/>
      <c r="E126" s="50"/>
      <c r="F126" s="50"/>
      <c r="G126" s="50"/>
      <c r="H126" s="50"/>
      <c r="I126" s="50"/>
      <c r="J126" s="50"/>
      <c r="K126" s="50"/>
      <c r="L126" s="50"/>
      <c r="M126" s="50"/>
      <c r="N126" s="50"/>
      <c r="O126" s="51"/>
    </row>
    <row r="127" spans="1:15" s="2" customFormat="1" x14ac:dyDescent="0.25">
      <c r="A127" s="47"/>
      <c r="B127" s="48"/>
      <c r="C127" s="49"/>
      <c r="D127" s="49"/>
      <c r="E127" s="50"/>
      <c r="F127" s="50"/>
      <c r="G127" s="50"/>
      <c r="H127" s="50"/>
      <c r="I127" s="50"/>
      <c r="J127" s="50"/>
      <c r="K127" s="50"/>
      <c r="L127" s="50"/>
      <c r="M127" s="50"/>
      <c r="N127" s="50"/>
      <c r="O127" s="51"/>
    </row>
    <row r="128" spans="1:15" s="2" customFormat="1" x14ac:dyDescent="0.25">
      <c r="A128" s="47"/>
      <c r="B128" s="48"/>
      <c r="C128" s="49"/>
      <c r="D128" s="49"/>
      <c r="E128" s="50"/>
      <c r="F128" s="50"/>
      <c r="G128" s="50"/>
      <c r="H128" s="50"/>
      <c r="I128" s="50"/>
      <c r="J128" s="50"/>
      <c r="K128" s="50"/>
      <c r="L128" s="50"/>
      <c r="M128" s="50"/>
      <c r="N128" s="50"/>
      <c r="O128" s="51"/>
    </row>
    <row r="129" spans="1:15" s="2" customFormat="1" x14ac:dyDescent="0.25">
      <c r="A129" s="47"/>
      <c r="B129" s="48"/>
      <c r="C129" s="49"/>
      <c r="D129" s="49"/>
      <c r="E129" s="50"/>
      <c r="F129" s="50"/>
      <c r="G129" s="50"/>
      <c r="H129" s="50"/>
      <c r="I129" s="50"/>
      <c r="J129" s="50"/>
      <c r="K129" s="50"/>
      <c r="L129" s="50"/>
      <c r="M129" s="50"/>
      <c r="N129" s="50"/>
      <c r="O129" s="51"/>
    </row>
    <row r="130" spans="1:15" s="2" customFormat="1" x14ac:dyDescent="0.25">
      <c r="A130" s="47"/>
      <c r="B130" s="48"/>
      <c r="C130" s="49"/>
      <c r="D130" s="49"/>
      <c r="E130" s="50"/>
      <c r="F130" s="50"/>
      <c r="G130" s="50"/>
      <c r="H130" s="50"/>
      <c r="I130" s="50"/>
      <c r="J130" s="50"/>
      <c r="K130" s="50"/>
      <c r="L130" s="50"/>
      <c r="M130" s="50"/>
      <c r="N130" s="50"/>
      <c r="O130" s="51"/>
    </row>
    <row r="131" spans="1:15" s="2" customFormat="1" x14ac:dyDescent="0.25">
      <c r="A131" s="47"/>
      <c r="B131" s="48"/>
      <c r="C131" s="49"/>
      <c r="D131" s="49"/>
      <c r="E131" s="50"/>
      <c r="F131" s="50"/>
      <c r="G131" s="50"/>
      <c r="H131" s="50"/>
      <c r="I131" s="50"/>
      <c r="J131" s="50"/>
      <c r="K131" s="50"/>
      <c r="L131" s="50"/>
      <c r="M131" s="50"/>
      <c r="N131" s="50"/>
      <c r="O131" s="51"/>
    </row>
    <row r="132" spans="1:15" s="2" customFormat="1" x14ac:dyDescent="0.25">
      <c r="A132" s="47"/>
      <c r="B132" s="48"/>
      <c r="C132" s="49"/>
      <c r="D132" s="49"/>
      <c r="E132" s="50"/>
      <c r="F132" s="50"/>
      <c r="G132" s="50"/>
      <c r="H132" s="50"/>
      <c r="I132" s="50"/>
      <c r="J132" s="50"/>
      <c r="K132" s="50"/>
      <c r="L132" s="50"/>
      <c r="M132" s="50"/>
      <c r="N132" s="50"/>
      <c r="O132" s="51"/>
    </row>
    <row r="133" spans="1:15" s="2" customFormat="1" x14ac:dyDescent="0.25">
      <c r="A133" s="47"/>
      <c r="B133" s="48"/>
      <c r="C133" s="49"/>
      <c r="D133" s="49"/>
      <c r="E133" s="50"/>
      <c r="F133" s="50"/>
      <c r="G133" s="50"/>
      <c r="H133" s="50"/>
      <c r="I133" s="50"/>
      <c r="J133" s="50"/>
      <c r="K133" s="50"/>
      <c r="L133" s="50"/>
      <c r="M133" s="50"/>
      <c r="N133" s="50"/>
      <c r="O133" s="51"/>
    </row>
    <row r="134" spans="1:15" s="2" customFormat="1" x14ac:dyDescent="0.25">
      <c r="A134" s="47"/>
      <c r="B134" s="48"/>
      <c r="C134" s="49"/>
      <c r="D134" s="49"/>
      <c r="E134" s="50"/>
      <c r="F134" s="50"/>
      <c r="G134" s="50"/>
      <c r="H134" s="50"/>
      <c r="I134" s="50"/>
      <c r="J134" s="50"/>
      <c r="K134" s="50"/>
      <c r="L134" s="50"/>
      <c r="M134" s="50"/>
      <c r="N134" s="50"/>
      <c r="O134" s="51"/>
    </row>
    <row r="135" spans="1:15" s="2" customFormat="1" x14ac:dyDescent="0.25">
      <c r="A135" s="47"/>
      <c r="B135" s="48"/>
      <c r="C135" s="49"/>
      <c r="D135" s="49"/>
      <c r="E135" s="50"/>
      <c r="F135" s="50"/>
      <c r="G135" s="50"/>
      <c r="H135" s="50"/>
      <c r="I135" s="50"/>
      <c r="J135" s="50"/>
      <c r="K135" s="50"/>
      <c r="L135" s="50"/>
      <c r="M135" s="50"/>
      <c r="N135" s="50"/>
      <c r="O135" s="51"/>
    </row>
    <row r="136" spans="1:15" s="2" customFormat="1" x14ac:dyDescent="0.25">
      <c r="A136" s="47"/>
      <c r="B136" s="48"/>
      <c r="C136" s="49"/>
      <c r="D136" s="49"/>
      <c r="E136" s="50"/>
      <c r="F136" s="50"/>
      <c r="G136" s="50"/>
      <c r="H136" s="50"/>
      <c r="I136" s="50"/>
      <c r="J136" s="50"/>
      <c r="K136" s="50"/>
      <c r="L136" s="50"/>
      <c r="M136" s="50"/>
      <c r="N136" s="50"/>
      <c r="O136" s="51"/>
    </row>
    <row r="137" spans="1:15" s="2" customFormat="1" x14ac:dyDescent="0.25">
      <c r="A137" s="47"/>
      <c r="B137" s="48"/>
      <c r="C137" s="49"/>
      <c r="D137" s="49"/>
      <c r="E137" s="50"/>
      <c r="F137" s="50"/>
      <c r="G137" s="50"/>
      <c r="H137" s="50"/>
      <c r="I137" s="50"/>
      <c r="J137" s="50"/>
      <c r="K137" s="50"/>
      <c r="L137" s="50"/>
      <c r="M137" s="50"/>
      <c r="N137" s="50"/>
      <c r="O137" s="51"/>
    </row>
    <row r="138" spans="1:15" s="2" customFormat="1" x14ac:dyDescent="0.25">
      <c r="A138" s="47"/>
      <c r="B138" s="48"/>
      <c r="C138" s="49"/>
      <c r="D138" s="49"/>
      <c r="E138" s="50"/>
      <c r="F138" s="50"/>
      <c r="G138" s="50"/>
      <c r="H138" s="50"/>
      <c r="I138" s="50"/>
      <c r="J138" s="50"/>
      <c r="K138" s="50"/>
      <c r="L138" s="50"/>
      <c r="M138" s="50"/>
      <c r="N138" s="50"/>
      <c r="O138" s="51"/>
    </row>
    <row r="139" spans="1:15" s="2" customFormat="1" x14ac:dyDescent="0.25">
      <c r="A139" s="47"/>
      <c r="B139" s="48"/>
      <c r="C139" s="49"/>
      <c r="D139" s="49"/>
      <c r="E139" s="50"/>
      <c r="F139" s="50"/>
      <c r="G139" s="50"/>
      <c r="H139" s="50"/>
      <c r="I139" s="50"/>
      <c r="J139" s="50"/>
      <c r="K139" s="50"/>
      <c r="L139" s="50"/>
      <c r="M139" s="50"/>
      <c r="N139" s="50"/>
      <c r="O139" s="51"/>
    </row>
    <row r="140" spans="1:15" s="2" customFormat="1" x14ac:dyDescent="0.25">
      <c r="A140" s="47"/>
      <c r="B140" s="48"/>
      <c r="C140" s="49"/>
      <c r="D140" s="49"/>
      <c r="E140" s="50"/>
      <c r="F140" s="50"/>
      <c r="G140" s="50"/>
      <c r="H140" s="50"/>
      <c r="I140" s="50"/>
      <c r="J140" s="50"/>
      <c r="K140" s="50"/>
      <c r="L140" s="50"/>
      <c r="M140" s="50"/>
      <c r="N140" s="50"/>
      <c r="O140" s="51"/>
    </row>
    <row r="141" spans="1:15" s="2" customFormat="1" x14ac:dyDescent="0.25">
      <c r="A141" s="47"/>
      <c r="B141" s="48"/>
      <c r="C141" s="49"/>
      <c r="D141" s="49"/>
      <c r="E141" s="50"/>
      <c r="F141" s="50"/>
      <c r="G141" s="50"/>
      <c r="H141" s="50"/>
      <c r="I141" s="50"/>
      <c r="J141" s="50"/>
      <c r="K141" s="50"/>
      <c r="L141" s="50"/>
      <c r="M141" s="50"/>
      <c r="N141" s="50"/>
      <c r="O141" s="51"/>
    </row>
    <row r="142" spans="1:15" s="2" customFormat="1" x14ac:dyDescent="0.25">
      <c r="A142" s="47"/>
      <c r="B142" s="48"/>
      <c r="C142" s="49"/>
      <c r="D142" s="49"/>
      <c r="E142" s="50"/>
      <c r="F142" s="50"/>
      <c r="G142" s="50"/>
      <c r="H142" s="50"/>
      <c r="I142" s="50"/>
      <c r="J142" s="50"/>
      <c r="K142" s="50"/>
      <c r="L142" s="50"/>
      <c r="M142" s="50"/>
      <c r="N142" s="50"/>
      <c r="O142" s="51"/>
    </row>
    <row r="143" spans="1:15" s="2" customFormat="1" x14ac:dyDescent="0.25">
      <c r="A143" s="47"/>
      <c r="B143" s="48"/>
      <c r="C143" s="49"/>
      <c r="D143" s="49"/>
      <c r="E143" s="50"/>
      <c r="F143" s="50"/>
      <c r="G143" s="50"/>
      <c r="H143" s="50"/>
      <c r="I143" s="50"/>
      <c r="J143" s="50"/>
      <c r="K143" s="50"/>
      <c r="L143" s="50"/>
      <c r="M143" s="50"/>
      <c r="N143" s="50"/>
      <c r="O143" s="51"/>
    </row>
    <row r="144" spans="1:15" s="2" customFormat="1" x14ac:dyDescent="0.25">
      <c r="A144" s="47"/>
      <c r="B144" s="48"/>
      <c r="C144" s="49"/>
      <c r="D144" s="49"/>
      <c r="E144" s="50"/>
      <c r="F144" s="50"/>
      <c r="G144" s="50"/>
      <c r="H144" s="50"/>
      <c r="I144" s="50"/>
      <c r="J144" s="50"/>
      <c r="K144" s="50"/>
      <c r="L144" s="50"/>
      <c r="M144" s="50"/>
      <c r="N144" s="50"/>
      <c r="O144" s="51"/>
    </row>
    <row r="145" spans="1:15" s="2" customFormat="1" x14ac:dyDescent="0.25">
      <c r="A145" s="47"/>
      <c r="B145" s="48"/>
      <c r="C145" s="49"/>
      <c r="D145" s="49"/>
      <c r="E145" s="50"/>
      <c r="F145" s="50"/>
      <c r="G145" s="50"/>
      <c r="H145" s="50"/>
      <c r="I145" s="50"/>
      <c r="J145" s="50"/>
      <c r="K145" s="50"/>
      <c r="L145" s="50"/>
      <c r="M145" s="50"/>
      <c r="N145" s="50"/>
      <c r="O145" s="51"/>
    </row>
    <row r="146" spans="1:15" s="2" customFormat="1" x14ac:dyDescent="0.25">
      <c r="A146" s="47"/>
      <c r="B146" s="48"/>
      <c r="C146" s="49"/>
      <c r="D146" s="49"/>
      <c r="E146" s="50"/>
      <c r="F146" s="50"/>
      <c r="G146" s="50"/>
      <c r="H146" s="50"/>
      <c r="I146" s="50"/>
      <c r="J146" s="50"/>
      <c r="K146" s="50"/>
      <c r="L146" s="50"/>
      <c r="M146" s="50"/>
      <c r="N146" s="50"/>
      <c r="O146" s="51"/>
    </row>
    <row r="147" spans="1:15" s="2" customFormat="1" x14ac:dyDescent="0.25">
      <c r="A147" s="47"/>
      <c r="B147" s="48"/>
      <c r="C147" s="49"/>
      <c r="D147" s="49"/>
      <c r="E147" s="50"/>
      <c r="F147" s="50"/>
      <c r="G147" s="50"/>
      <c r="H147" s="50"/>
      <c r="I147" s="50"/>
      <c r="J147" s="50"/>
      <c r="K147" s="50"/>
      <c r="L147" s="50"/>
      <c r="M147" s="50"/>
      <c r="N147" s="50"/>
      <c r="O147" s="51"/>
    </row>
    <row r="148" spans="1:15" s="2" customFormat="1" x14ac:dyDescent="0.25">
      <c r="A148" s="47"/>
      <c r="B148" s="48"/>
      <c r="C148" s="49"/>
      <c r="D148" s="49"/>
      <c r="E148" s="50"/>
      <c r="F148" s="50"/>
      <c r="G148" s="50"/>
      <c r="H148" s="50"/>
      <c r="I148" s="50"/>
      <c r="J148" s="50"/>
      <c r="K148" s="50"/>
      <c r="L148" s="50"/>
      <c r="M148" s="50"/>
      <c r="N148" s="50"/>
      <c r="O148" s="51"/>
    </row>
    <row r="149" spans="1:15" s="2" customFormat="1" x14ac:dyDescent="0.25">
      <c r="A149" s="47"/>
      <c r="B149" s="48"/>
      <c r="C149" s="49"/>
      <c r="D149" s="49"/>
      <c r="E149" s="50"/>
      <c r="F149" s="50"/>
      <c r="G149" s="50"/>
      <c r="H149" s="50"/>
      <c r="I149" s="50"/>
      <c r="J149" s="50"/>
      <c r="K149" s="50"/>
      <c r="L149" s="50"/>
      <c r="M149" s="50"/>
      <c r="N149" s="50"/>
      <c r="O149" s="51"/>
    </row>
    <row r="150" spans="1:15" s="2" customFormat="1" x14ac:dyDescent="0.25">
      <c r="A150" s="47"/>
      <c r="B150" s="48"/>
      <c r="C150" s="49"/>
      <c r="D150" s="49"/>
      <c r="E150" s="50"/>
      <c r="F150" s="50"/>
      <c r="G150" s="50"/>
      <c r="H150" s="50"/>
      <c r="I150" s="50"/>
      <c r="J150" s="50"/>
      <c r="K150" s="50"/>
      <c r="L150" s="50"/>
      <c r="M150" s="50"/>
      <c r="N150" s="50"/>
      <c r="O150" s="51"/>
    </row>
    <row r="151" spans="1:15" s="2" customFormat="1" x14ac:dyDescent="0.25">
      <c r="A151" s="47"/>
      <c r="B151" s="48"/>
      <c r="C151" s="49"/>
      <c r="D151" s="49"/>
      <c r="E151" s="50"/>
      <c r="F151" s="50"/>
      <c r="G151" s="50"/>
      <c r="H151" s="50"/>
      <c r="I151" s="50"/>
      <c r="J151" s="50"/>
      <c r="K151" s="50"/>
      <c r="L151" s="50"/>
      <c r="M151" s="50"/>
      <c r="N151" s="50"/>
      <c r="O151" s="51"/>
    </row>
    <row r="152" spans="1:15" s="2" customFormat="1" x14ac:dyDescent="0.25">
      <c r="A152" s="47"/>
      <c r="B152" s="48"/>
      <c r="C152" s="49"/>
      <c r="D152" s="49"/>
      <c r="E152" s="50"/>
      <c r="F152" s="50"/>
      <c r="G152" s="50"/>
      <c r="H152" s="50"/>
      <c r="I152" s="50"/>
      <c r="J152" s="50"/>
      <c r="K152" s="50"/>
      <c r="L152" s="50"/>
      <c r="M152" s="50"/>
      <c r="N152" s="50"/>
      <c r="O152" s="51"/>
    </row>
    <row r="153" spans="1:15" s="2" customFormat="1" x14ac:dyDescent="0.25">
      <c r="A153" s="47"/>
      <c r="B153" s="48"/>
      <c r="C153" s="49"/>
      <c r="D153" s="49"/>
      <c r="E153" s="50"/>
      <c r="F153" s="50"/>
      <c r="G153" s="50"/>
      <c r="H153" s="50"/>
      <c r="I153" s="50"/>
      <c r="J153" s="50"/>
      <c r="K153" s="50"/>
      <c r="L153" s="50"/>
      <c r="M153" s="50"/>
      <c r="N153" s="50"/>
      <c r="O153" s="51"/>
    </row>
    <row r="154" spans="1:15" s="2" customFormat="1" x14ac:dyDescent="0.25">
      <c r="A154" s="47"/>
      <c r="B154" s="48"/>
      <c r="C154" s="49"/>
      <c r="D154" s="49"/>
      <c r="E154" s="50"/>
      <c r="F154" s="50"/>
      <c r="G154" s="50"/>
      <c r="H154" s="50"/>
      <c r="I154" s="50"/>
      <c r="J154" s="50"/>
      <c r="K154" s="50"/>
      <c r="L154" s="50"/>
      <c r="M154" s="50"/>
      <c r="N154" s="50"/>
      <c r="O154" s="51"/>
    </row>
    <row r="155" spans="1:15" s="2" customFormat="1" x14ac:dyDescent="0.25">
      <c r="A155" s="47"/>
      <c r="B155" s="48"/>
      <c r="C155" s="49"/>
      <c r="D155" s="49"/>
      <c r="E155" s="50"/>
      <c r="F155" s="50"/>
      <c r="G155" s="50"/>
      <c r="H155" s="50"/>
      <c r="I155" s="50"/>
      <c r="J155" s="50"/>
      <c r="K155" s="50"/>
      <c r="L155" s="50"/>
      <c r="M155" s="50"/>
      <c r="N155" s="50"/>
      <c r="O155" s="51"/>
    </row>
    <row r="156" spans="1:15" s="2" customFormat="1" x14ac:dyDescent="0.25">
      <c r="A156" s="47"/>
      <c r="B156" s="48"/>
      <c r="C156" s="49"/>
      <c r="D156" s="49"/>
      <c r="E156" s="50"/>
      <c r="F156" s="50"/>
      <c r="G156" s="50"/>
      <c r="H156" s="50"/>
      <c r="I156" s="50"/>
      <c r="J156" s="50"/>
      <c r="K156" s="50"/>
      <c r="L156" s="50"/>
      <c r="M156" s="50"/>
      <c r="N156" s="50"/>
      <c r="O156" s="51"/>
    </row>
    <row r="157" spans="1:15" s="2" customFormat="1" x14ac:dyDescent="0.25">
      <c r="A157" s="47"/>
      <c r="B157" s="48"/>
      <c r="C157" s="49"/>
      <c r="D157" s="49"/>
      <c r="E157" s="50"/>
      <c r="F157" s="50"/>
      <c r="G157" s="50"/>
      <c r="H157" s="50"/>
      <c r="I157" s="50"/>
      <c r="J157" s="50"/>
      <c r="K157" s="50"/>
      <c r="L157" s="50"/>
      <c r="M157" s="50"/>
      <c r="N157" s="50"/>
      <c r="O157" s="51"/>
    </row>
    <row r="158" spans="1:15" s="2" customFormat="1" x14ac:dyDescent="0.25">
      <c r="A158" s="47"/>
      <c r="B158" s="48"/>
      <c r="C158" s="49"/>
      <c r="D158" s="49"/>
      <c r="E158" s="50"/>
      <c r="F158" s="50"/>
      <c r="G158" s="50"/>
      <c r="H158" s="50"/>
      <c r="I158" s="50"/>
      <c r="J158" s="50"/>
      <c r="K158" s="50"/>
      <c r="L158" s="50"/>
      <c r="M158" s="50"/>
      <c r="N158" s="50"/>
      <c r="O158" s="51"/>
    </row>
    <row r="159" spans="1:15" s="2" customFormat="1" x14ac:dyDescent="0.25">
      <c r="A159" s="47"/>
      <c r="B159" s="48"/>
      <c r="C159" s="49"/>
      <c r="D159" s="49"/>
      <c r="E159" s="50"/>
      <c r="F159" s="50"/>
      <c r="G159" s="50"/>
      <c r="H159" s="50"/>
      <c r="I159" s="50"/>
      <c r="J159" s="50"/>
      <c r="K159" s="50"/>
      <c r="L159" s="50"/>
      <c r="M159" s="50"/>
      <c r="N159" s="50"/>
      <c r="O159" s="51"/>
    </row>
    <row r="160" spans="1:15" s="2" customFormat="1" x14ac:dyDescent="0.25">
      <c r="A160" s="47"/>
      <c r="B160" s="48"/>
      <c r="C160" s="49"/>
      <c r="D160" s="49"/>
      <c r="E160" s="50"/>
      <c r="F160" s="50"/>
      <c r="G160" s="50"/>
      <c r="H160" s="50"/>
      <c r="I160" s="50"/>
      <c r="J160" s="50"/>
      <c r="K160" s="50"/>
      <c r="L160" s="50"/>
      <c r="M160" s="50"/>
      <c r="N160" s="50"/>
      <c r="O160" s="51"/>
    </row>
    <row r="161" spans="1:15" s="2" customFormat="1" x14ac:dyDescent="0.25">
      <c r="A161" s="47"/>
      <c r="B161" s="48"/>
      <c r="C161" s="49"/>
      <c r="D161" s="49"/>
      <c r="E161" s="50"/>
      <c r="F161" s="50"/>
      <c r="G161" s="50"/>
      <c r="H161" s="50"/>
      <c r="I161" s="50"/>
      <c r="J161" s="50"/>
      <c r="K161" s="50"/>
      <c r="L161" s="50"/>
      <c r="M161" s="50"/>
      <c r="N161" s="50"/>
      <c r="O161" s="51"/>
    </row>
    <row r="162" spans="1:15" s="2" customFormat="1" x14ac:dyDescent="0.25">
      <c r="A162" s="47"/>
      <c r="B162" s="48"/>
      <c r="C162" s="49"/>
      <c r="D162" s="49"/>
      <c r="E162" s="50"/>
      <c r="F162" s="50"/>
      <c r="G162" s="50"/>
      <c r="H162" s="50"/>
      <c r="I162" s="50"/>
      <c r="J162" s="50"/>
      <c r="K162" s="50"/>
      <c r="L162" s="50"/>
      <c r="M162" s="50"/>
      <c r="N162" s="50"/>
      <c r="O162" s="51"/>
    </row>
    <row r="163" spans="1:15" s="2" customFormat="1" x14ac:dyDescent="0.25">
      <c r="A163" s="47"/>
      <c r="B163" s="48"/>
      <c r="C163" s="49"/>
      <c r="D163" s="49"/>
      <c r="E163" s="50"/>
      <c r="F163" s="50"/>
      <c r="G163" s="50"/>
      <c r="H163" s="50"/>
      <c r="I163" s="50"/>
      <c r="J163" s="50"/>
      <c r="K163" s="50"/>
      <c r="L163" s="50"/>
      <c r="M163" s="50"/>
      <c r="N163" s="50"/>
      <c r="O163" s="51"/>
    </row>
    <row r="164" spans="1:15" s="2" customFormat="1" x14ac:dyDescent="0.25">
      <c r="A164" s="47"/>
      <c r="B164" s="48"/>
      <c r="C164" s="49"/>
      <c r="D164" s="49"/>
      <c r="E164" s="50"/>
      <c r="F164" s="50"/>
      <c r="G164" s="50"/>
      <c r="H164" s="50"/>
      <c r="I164" s="50"/>
      <c r="J164" s="50"/>
      <c r="K164" s="50"/>
      <c r="L164" s="50"/>
      <c r="M164" s="50"/>
      <c r="N164" s="50"/>
      <c r="O164" s="51"/>
    </row>
    <row r="165" spans="1:15" s="2" customFormat="1" x14ac:dyDescent="0.25">
      <c r="A165" s="47"/>
      <c r="B165" s="48"/>
      <c r="C165" s="49"/>
      <c r="D165" s="49"/>
      <c r="E165" s="50"/>
      <c r="F165" s="50"/>
      <c r="G165" s="50"/>
      <c r="H165" s="50"/>
      <c r="I165" s="50"/>
      <c r="J165" s="50"/>
      <c r="K165" s="50"/>
      <c r="L165" s="50"/>
      <c r="M165" s="50"/>
      <c r="N165" s="50"/>
      <c r="O165" s="51"/>
    </row>
    <row r="166" spans="1:15" s="2" customFormat="1" x14ac:dyDescent="0.25">
      <c r="A166" s="47"/>
      <c r="B166" s="48"/>
      <c r="C166" s="49"/>
      <c r="D166" s="49"/>
      <c r="E166" s="50"/>
      <c r="F166" s="50"/>
      <c r="G166" s="50"/>
      <c r="H166" s="50"/>
      <c r="I166" s="50"/>
      <c r="J166" s="50"/>
      <c r="K166" s="50"/>
      <c r="L166" s="50"/>
      <c r="M166" s="50"/>
      <c r="N166" s="50"/>
      <c r="O166" s="51"/>
    </row>
    <row r="167" spans="1:15" s="2" customFormat="1" x14ac:dyDescent="0.25">
      <c r="A167" s="47"/>
      <c r="B167" s="48"/>
      <c r="C167" s="49"/>
      <c r="D167" s="49"/>
      <c r="E167" s="50"/>
      <c r="F167" s="50"/>
      <c r="G167" s="50"/>
      <c r="H167" s="50"/>
      <c r="I167" s="50"/>
      <c r="J167" s="50"/>
      <c r="K167" s="50"/>
      <c r="L167" s="50"/>
      <c r="M167" s="50"/>
      <c r="N167" s="50"/>
      <c r="O167" s="51"/>
    </row>
    <row r="168" spans="1:15" s="2" customFormat="1" x14ac:dyDescent="0.25">
      <c r="A168" s="47"/>
      <c r="B168" s="48"/>
      <c r="C168" s="49"/>
      <c r="D168" s="49"/>
      <c r="E168" s="50"/>
      <c r="F168" s="50"/>
      <c r="G168" s="50"/>
      <c r="H168" s="50"/>
      <c r="I168" s="50"/>
      <c r="J168" s="50"/>
      <c r="K168" s="50"/>
      <c r="L168" s="50"/>
      <c r="M168" s="50"/>
      <c r="N168" s="50"/>
      <c r="O168" s="51"/>
    </row>
    <row r="169" spans="1:15" s="2" customFormat="1" x14ac:dyDescent="0.25">
      <c r="A169" s="47"/>
      <c r="B169" s="48"/>
      <c r="C169" s="49"/>
      <c r="D169" s="49"/>
      <c r="E169" s="50"/>
      <c r="F169" s="50"/>
      <c r="G169" s="50"/>
      <c r="H169" s="50"/>
      <c r="I169" s="50"/>
      <c r="J169" s="50"/>
      <c r="K169" s="50"/>
      <c r="L169" s="50"/>
      <c r="M169" s="50"/>
      <c r="N169" s="50"/>
      <c r="O169" s="51"/>
    </row>
    <row r="170" spans="1:15" s="2" customFormat="1" x14ac:dyDescent="0.25">
      <c r="A170" s="47"/>
      <c r="B170" s="48"/>
      <c r="C170" s="49"/>
      <c r="D170" s="49"/>
      <c r="E170" s="50"/>
      <c r="F170" s="50"/>
      <c r="G170" s="50"/>
      <c r="H170" s="50"/>
      <c r="I170" s="50"/>
      <c r="J170" s="50"/>
      <c r="K170" s="50"/>
      <c r="L170" s="50"/>
      <c r="M170" s="50"/>
      <c r="N170" s="50"/>
      <c r="O170" s="51"/>
    </row>
    <row r="171" spans="1:15" s="2" customFormat="1" x14ac:dyDescent="0.25">
      <c r="A171" s="47"/>
      <c r="B171" s="48"/>
      <c r="C171" s="49"/>
      <c r="D171" s="49"/>
      <c r="E171" s="50"/>
      <c r="F171" s="50"/>
      <c r="G171" s="50"/>
      <c r="H171" s="50"/>
      <c r="I171" s="50"/>
      <c r="J171" s="50"/>
      <c r="K171" s="50"/>
      <c r="L171" s="50"/>
      <c r="M171" s="50"/>
      <c r="N171" s="50"/>
      <c r="O171" s="51"/>
    </row>
    <row r="172" spans="1:15" s="2" customFormat="1" x14ac:dyDescent="0.25">
      <c r="A172" s="47"/>
      <c r="B172" s="48"/>
      <c r="C172" s="49"/>
      <c r="D172" s="49"/>
      <c r="E172" s="50"/>
      <c r="F172" s="50"/>
      <c r="G172" s="50"/>
      <c r="H172" s="50"/>
      <c r="I172" s="50"/>
      <c r="J172" s="50"/>
      <c r="K172" s="50"/>
      <c r="L172" s="50"/>
      <c r="M172" s="50"/>
      <c r="N172" s="50"/>
      <c r="O172" s="51"/>
    </row>
    <row r="173" spans="1:15" s="2" customFormat="1" x14ac:dyDescent="0.25">
      <c r="A173" s="47"/>
      <c r="B173" s="48"/>
      <c r="C173" s="49"/>
      <c r="D173" s="49"/>
      <c r="E173" s="50"/>
      <c r="F173" s="50"/>
      <c r="G173" s="50"/>
      <c r="H173" s="50"/>
      <c r="I173" s="50"/>
      <c r="J173" s="50"/>
      <c r="K173" s="50"/>
      <c r="L173" s="50"/>
      <c r="M173" s="50"/>
      <c r="N173" s="50"/>
      <c r="O173" s="51"/>
    </row>
    <row r="174" spans="1:15" s="2" customFormat="1" x14ac:dyDescent="0.25">
      <c r="A174" s="47"/>
      <c r="B174" s="48"/>
      <c r="C174" s="49"/>
      <c r="D174" s="49"/>
      <c r="E174" s="50"/>
      <c r="F174" s="50"/>
      <c r="G174" s="50"/>
      <c r="H174" s="50"/>
      <c r="I174" s="50"/>
      <c r="J174" s="50"/>
      <c r="K174" s="50"/>
      <c r="L174" s="50"/>
      <c r="M174" s="50"/>
      <c r="N174" s="50"/>
      <c r="O174" s="51"/>
    </row>
    <row r="175" spans="1:15" s="2" customFormat="1" x14ac:dyDescent="0.25">
      <c r="A175" s="47"/>
      <c r="B175" s="48"/>
      <c r="C175" s="49"/>
      <c r="D175" s="49"/>
      <c r="E175" s="50"/>
      <c r="F175" s="50"/>
      <c r="G175" s="50"/>
      <c r="H175" s="50"/>
      <c r="I175" s="50"/>
      <c r="J175" s="50"/>
      <c r="K175" s="50"/>
      <c r="L175" s="50"/>
      <c r="M175" s="50"/>
      <c r="N175" s="50"/>
      <c r="O175" s="51"/>
    </row>
    <row r="176" spans="1:15" s="2" customFormat="1" x14ac:dyDescent="0.25">
      <c r="A176" s="47"/>
      <c r="B176" s="48"/>
      <c r="C176" s="49"/>
      <c r="D176" s="49"/>
      <c r="E176" s="50"/>
      <c r="F176" s="50"/>
      <c r="G176" s="50"/>
      <c r="H176" s="50"/>
      <c r="I176" s="50"/>
      <c r="J176" s="50"/>
      <c r="K176" s="50"/>
      <c r="L176" s="50"/>
      <c r="M176" s="50"/>
      <c r="N176" s="50"/>
      <c r="O176" s="51"/>
    </row>
    <row r="177" spans="1:15" s="2" customFormat="1" x14ac:dyDescent="0.25">
      <c r="A177" s="47"/>
      <c r="B177" s="48"/>
      <c r="C177" s="49"/>
      <c r="D177" s="49"/>
      <c r="E177" s="50"/>
      <c r="F177" s="50"/>
      <c r="G177" s="50"/>
      <c r="H177" s="50"/>
      <c r="I177" s="50"/>
      <c r="J177" s="50"/>
      <c r="K177" s="50"/>
      <c r="L177" s="50"/>
      <c r="M177" s="50"/>
      <c r="N177" s="50"/>
      <c r="O177" s="51"/>
    </row>
    <row r="178" spans="1:15" s="2" customFormat="1" x14ac:dyDescent="0.25">
      <c r="A178" s="47"/>
      <c r="B178" s="48"/>
      <c r="C178" s="49"/>
      <c r="D178" s="49"/>
      <c r="E178" s="50"/>
      <c r="F178" s="50"/>
      <c r="G178" s="50"/>
      <c r="H178" s="50"/>
      <c r="I178" s="50"/>
      <c r="J178" s="50"/>
      <c r="K178" s="50"/>
      <c r="L178" s="50"/>
      <c r="M178" s="50"/>
      <c r="N178" s="50"/>
      <c r="O178" s="51"/>
    </row>
    <row r="179" spans="1:15" s="2" customFormat="1" x14ac:dyDescent="0.25">
      <c r="A179" s="47"/>
      <c r="B179" s="48"/>
      <c r="C179" s="49"/>
      <c r="D179" s="49"/>
      <c r="E179" s="50"/>
      <c r="F179" s="50"/>
      <c r="G179" s="50"/>
      <c r="H179" s="50"/>
      <c r="I179" s="50"/>
      <c r="J179" s="50"/>
      <c r="K179" s="50"/>
      <c r="L179" s="50"/>
      <c r="M179" s="50"/>
      <c r="N179" s="50"/>
      <c r="O179" s="51"/>
    </row>
    <row r="180" spans="1:15" s="2" customFormat="1" x14ac:dyDescent="0.25">
      <c r="A180" s="47"/>
      <c r="B180" s="48"/>
      <c r="C180" s="49"/>
      <c r="D180" s="49"/>
      <c r="E180" s="50"/>
      <c r="F180" s="50"/>
      <c r="G180" s="50"/>
      <c r="H180" s="50"/>
      <c r="I180" s="50"/>
      <c r="J180" s="50"/>
      <c r="K180" s="50"/>
      <c r="L180" s="50"/>
      <c r="M180" s="50"/>
      <c r="N180" s="50"/>
      <c r="O180" s="51"/>
    </row>
    <row r="181" spans="1:15" s="2" customFormat="1" x14ac:dyDescent="0.25">
      <c r="A181" s="47"/>
      <c r="B181" s="48"/>
      <c r="C181" s="49"/>
      <c r="D181" s="49"/>
      <c r="E181" s="50"/>
      <c r="F181" s="50"/>
      <c r="G181" s="50"/>
      <c r="H181" s="50"/>
      <c r="I181" s="50"/>
      <c r="J181" s="50"/>
      <c r="K181" s="50"/>
      <c r="L181" s="50"/>
      <c r="M181" s="50"/>
      <c r="N181" s="50"/>
      <c r="O181" s="51"/>
    </row>
    <row r="182" spans="1:15" s="2" customFormat="1" x14ac:dyDescent="0.25">
      <c r="A182" s="47"/>
      <c r="B182" s="48"/>
      <c r="C182" s="49"/>
      <c r="D182" s="49"/>
      <c r="E182" s="50"/>
      <c r="F182" s="50"/>
      <c r="G182" s="50"/>
      <c r="H182" s="50"/>
      <c r="I182" s="50"/>
      <c r="J182" s="50"/>
      <c r="K182" s="50"/>
      <c r="L182" s="50"/>
      <c r="M182" s="50"/>
      <c r="N182" s="50"/>
      <c r="O182" s="51"/>
    </row>
    <row r="183" spans="1:15" s="2" customFormat="1" x14ac:dyDescent="0.25">
      <c r="A183" s="47"/>
      <c r="B183" s="48"/>
      <c r="C183" s="49"/>
      <c r="D183" s="49"/>
      <c r="E183" s="50"/>
      <c r="F183" s="50"/>
      <c r="G183" s="50"/>
      <c r="H183" s="50"/>
      <c r="I183" s="50"/>
      <c r="J183" s="50"/>
      <c r="K183" s="50"/>
      <c r="L183" s="50"/>
      <c r="M183" s="50"/>
      <c r="N183" s="50"/>
      <c r="O183" s="51"/>
    </row>
    <row r="184" spans="1:15" s="2" customFormat="1" x14ac:dyDescent="0.25">
      <c r="A184" s="47"/>
      <c r="B184" s="48"/>
      <c r="C184" s="49"/>
      <c r="D184" s="49"/>
      <c r="E184" s="50"/>
      <c r="F184" s="50"/>
      <c r="G184" s="50"/>
      <c r="H184" s="50"/>
      <c r="I184" s="50"/>
      <c r="J184" s="50"/>
      <c r="K184" s="50"/>
      <c r="L184" s="50"/>
      <c r="M184" s="50"/>
      <c r="N184" s="50"/>
      <c r="O184" s="51"/>
    </row>
    <row r="185" spans="1:15" s="2" customFormat="1" x14ac:dyDescent="0.25">
      <c r="A185" s="47"/>
      <c r="B185" s="48"/>
      <c r="C185" s="49"/>
      <c r="D185" s="49"/>
      <c r="E185" s="50"/>
      <c r="F185" s="50"/>
      <c r="G185" s="50"/>
      <c r="H185" s="50"/>
      <c r="I185" s="50"/>
      <c r="J185" s="50"/>
      <c r="K185" s="50"/>
      <c r="L185" s="50"/>
      <c r="M185" s="50"/>
      <c r="N185" s="50"/>
      <c r="O185" s="51"/>
    </row>
    <row r="186" spans="1:15" s="2" customFormat="1" x14ac:dyDescent="0.25">
      <c r="A186" s="47"/>
      <c r="B186" s="48"/>
      <c r="C186" s="49"/>
      <c r="D186" s="49"/>
      <c r="E186" s="50"/>
      <c r="F186" s="50"/>
      <c r="G186" s="50"/>
      <c r="H186" s="50"/>
      <c r="I186" s="50"/>
      <c r="J186" s="50"/>
      <c r="K186" s="50"/>
      <c r="L186" s="50"/>
      <c r="M186" s="50"/>
      <c r="N186" s="50"/>
      <c r="O186" s="51"/>
    </row>
    <row r="187" spans="1:15" s="2" customFormat="1" x14ac:dyDescent="0.25">
      <c r="A187" s="47"/>
      <c r="B187" s="48"/>
      <c r="C187" s="49"/>
      <c r="D187" s="49"/>
      <c r="E187" s="50"/>
      <c r="F187" s="50"/>
      <c r="G187" s="50"/>
      <c r="H187" s="50"/>
      <c r="I187" s="50"/>
      <c r="J187" s="50"/>
      <c r="K187" s="50"/>
      <c r="L187" s="50"/>
      <c r="M187" s="50"/>
      <c r="N187" s="50"/>
      <c r="O187" s="51"/>
    </row>
    <row r="188" spans="1:15" s="2" customFormat="1" x14ac:dyDescent="0.25">
      <c r="A188" s="47"/>
      <c r="B188" s="48"/>
      <c r="C188" s="49"/>
      <c r="D188" s="49"/>
      <c r="E188" s="50"/>
      <c r="F188" s="50"/>
      <c r="G188" s="50"/>
      <c r="H188" s="50"/>
      <c r="I188" s="50"/>
      <c r="J188" s="50"/>
      <c r="K188" s="50"/>
      <c r="L188" s="50"/>
      <c r="M188" s="50"/>
      <c r="N188" s="50"/>
      <c r="O188" s="51"/>
    </row>
    <row r="189" spans="1:15" s="2" customFormat="1" x14ac:dyDescent="0.25">
      <c r="A189" s="47"/>
      <c r="B189" s="48"/>
      <c r="C189" s="49"/>
      <c r="D189" s="49"/>
      <c r="E189" s="50"/>
      <c r="F189" s="50"/>
      <c r="G189" s="50"/>
      <c r="H189" s="50"/>
      <c r="I189" s="50"/>
      <c r="J189" s="50"/>
      <c r="K189" s="50"/>
      <c r="L189" s="50"/>
      <c r="M189" s="50"/>
      <c r="N189" s="50"/>
      <c r="O189" s="51"/>
    </row>
    <row r="190" spans="1:15" s="2" customFormat="1" x14ac:dyDescent="0.25">
      <c r="A190" s="47"/>
      <c r="B190" s="48"/>
      <c r="C190" s="49"/>
      <c r="D190" s="49"/>
      <c r="E190" s="50"/>
      <c r="F190" s="50"/>
      <c r="G190" s="50"/>
      <c r="H190" s="50"/>
      <c r="I190" s="50"/>
      <c r="J190" s="50"/>
      <c r="K190" s="50"/>
      <c r="L190" s="50"/>
      <c r="M190" s="50"/>
      <c r="N190" s="50"/>
      <c r="O190" s="51"/>
    </row>
    <row r="191" spans="1:15" s="2" customFormat="1" x14ac:dyDescent="0.25">
      <c r="A191" s="47"/>
      <c r="B191" s="48"/>
      <c r="C191" s="49"/>
      <c r="D191" s="49"/>
      <c r="E191" s="50"/>
      <c r="F191" s="50"/>
      <c r="G191" s="50"/>
      <c r="H191" s="50"/>
      <c r="I191" s="50"/>
      <c r="J191" s="50"/>
      <c r="K191" s="50"/>
      <c r="L191" s="50"/>
      <c r="M191" s="50"/>
      <c r="N191" s="50"/>
      <c r="O191" s="51"/>
    </row>
    <row r="192" spans="1:15" s="2" customFormat="1" x14ac:dyDescent="0.25">
      <c r="A192" s="47"/>
      <c r="B192" s="48"/>
      <c r="C192" s="49"/>
      <c r="D192" s="49"/>
      <c r="E192" s="50"/>
      <c r="F192" s="50"/>
      <c r="G192" s="50"/>
      <c r="H192" s="50"/>
      <c r="I192" s="50"/>
      <c r="J192" s="50"/>
      <c r="K192" s="50"/>
      <c r="L192" s="50"/>
      <c r="M192" s="50"/>
      <c r="N192" s="50"/>
      <c r="O192" s="51"/>
    </row>
    <row r="193" spans="1:15" s="2" customFormat="1" x14ac:dyDescent="0.25">
      <c r="A193" s="47"/>
      <c r="B193" s="48"/>
      <c r="C193" s="49"/>
      <c r="D193" s="49"/>
      <c r="E193" s="50"/>
      <c r="F193" s="50"/>
      <c r="G193" s="50"/>
      <c r="H193" s="50"/>
      <c r="I193" s="50"/>
      <c r="J193" s="50"/>
      <c r="K193" s="50"/>
      <c r="L193" s="50"/>
      <c r="M193" s="50"/>
      <c r="N193" s="50"/>
      <c r="O193" s="51"/>
    </row>
    <row r="194" spans="1:15" s="2" customFormat="1" x14ac:dyDescent="0.25">
      <c r="A194" s="47"/>
      <c r="B194" s="48"/>
      <c r="C194" s="49"/>
      <c r="D194" s="49"/>
      <c r="E194" s="50"/>
      <c r="F194" s="50"/>
      <c r="G194" s="50"/>
      <c r="H194" s="50"/>
      <c r="I194" s="50"/>
      <c r="J194" s="50"/>
      <c r="K194" s="50"/>
      <c r="L194" s="50"/>
      <c r="M194" s="50"/>
      <c r="N194" s="50"/>
      <c r="O194" s="51"/>
    </row>
    <row r="195" spans="1:15" s="2" customFormat="1" x14ac:dyDescent="0.25">
      <c r="A195" s="47"/>
      <c r="B195" s="48"/>
      <c r="C195" s="49"/>
      <c r="D195" s="49"/>
      <c r="E195" s="50"/>
      <c r="F195" s="50"/>
      <c r="G195" s="50"/>
      <c r="H195" s="50"/>
      <c r="I195" s="50"/>
      <c r="J195" s="50"/>
      <c r="K195" s="50"/>
      <c r="L195" s="50"/>
      <c r="M195" s="50"/>
      <c r="N195" s="50"/>
      <c r="O195" s="51"/>
    </row>
    <row r="196" spans="1:15" s="2" customFormat="1" x14ac:dyDescent="0.25">
      <c r="A196" s="47"/>
      <c r="B196" s="48"/>
      <c r="C196" s="49"/>
      <c r="D196" s="49"/>
      <c r="E196" s="50"/>
      <c r="F196" s="50"/>
      <c r="G196" s="50"/>
      <c r="H196" s="50"/>
      <c r="I196" s="50"/>
      <c r="J196" s="50"/>
      <c r="K196" s="50"/>
      <c r="L196" s="50"/>
      <c r="M196" s="50"/>
      <c r="N196" s="50"/>
      <c r="O196" s="51"/>
    </row>
    <row r="197" spans="1:15" s="2" customFormat="1" x14ac:dyDescent="0.25">
      <c r="A197" s="47"/>
      <c r="B197" s="48"/>
      <c r="C197" s="49"/>
      <c r="D197" s="49"/>
      <c r="E197" s="50"/>
      <c r="F197" s="50"/>
      <c r="G197" s="50"/>
      <c r="H197" s="50"/>
      <c r="I197" s="50"/>
      <c r="J197" s="50"/>
      <c r="K197" s="50"/>
      <c r="L197" s="50"/>
      <c r="M197" s="50"/>
      <c r="N197" s="50"/>
      <c r="O197" s="51"/>
    </row>
    <row r="198" spans="1:15" s="2" customFormat="1" x14ac:dyDescent="0.25">
      <c r="A198" s="47"/>
      <c r="B198" s="48"/>
      <c r="C198" s="49"/>
      <c r="D198" s="49"/>
      <c r="E198" s="50"/>
      <c r="F198" s="50"/>
      <c r="G198" s="50"/>
      <c r="H198" s="50"/>
      <c r="I198" s="50"/>
      <c r="J198" s="50"/>
      <c r="K198" s="50"/>
      <c r="L198" s="50"/>
      <c r="M198" s="50"/>
      <c r="N198" s="50"/>
      <c r="O198" s="51"/>
    </row>
    <row r="199" spans="1:15" s="2" customFormat="1" x14ac:dyDescent="0.25">
      <c r="A199" s="47"/>
      <c r="B199" s="48"/>
      <c r="C199" s="49"/>
      <c r="D199" s="49"/>
      <c r="E199" s="50"/>
      <c r="F199" s="50"/>
      <c r="G199" s="50"/>
      <c r="H199" s="50"/>
      <c r="I199" s="50"/>
      <c r="J199" s="50"/>
      <c r="K199" s="50"/>
      <c r="L199" s="50"/>
      <c r="M199" s="50"/>
      <c r="N199" s="50"/>
      <c r="O199" s="51"/>
    </row>
    <row r="200" spans="1:15" s="2" customFormat="1" x14ac:dyDescent="0.25">
      <c r="A200" s="47"/>
      <c r="B200" s="48"/>
      <c r="C200" s="49"/>
      <c r="D200" s="49"/>
      <c r="E200" s="50"/>
      <c r="F200" s="50"/>
      <c r="G200" s="50"/>
      <c r="H200" s="50"/>
      <c r="I200" s="50"/>
      <c r="J200" s="50"/>
      <c r="K200" s="50"/>
      <c r="L200" s="50"/>
      <c r="M200" s="50"/>
      <c r="N200" s="50"/>
      <c r="O200" s="51"/>
    </row>
    <row r="201" spans="1:15" s="2" customFormat="1" x14ac:dyDescent="0.25">
      <c r="A201" s="47"/>
      <c r="B201" s="48"/>
      <c r="C201" s="49"/>
      <c r="D201" s="49"/>
      <c r="E201" s="50"/>
      <c r="F201" s="50"/>
      <c r="G201" s="50"/>
      <c r="H201" s="50"/>
      <c r="I201" s="50"/>
      <c r="J201" s="50"/>
      <c r="K201" s="50"/>
      <c r="L201" s="50"/>
      <c r="M201" s="50"/>
      <c r="N201" s="50"/>
      <c r="O201" s="51"/>
    </row>
    <row r="202" spans="1:15" s="2" customFormat="1" x14ac:dyDescent="0.25">
      <c r="A202" s="47"/>
      <c r="B202" s="48"/>
      <c r="C202" s="49"/>
      <c r="D202" s="49"/>
      <c r="E202" s="50"/>
      <c r="F202" s="50"/>
      <c r="G202" s="50"/>
      <c r="H202" s="50"/>
      <c r="I202" s="50"/>
      <c r="J202" s="50"/>
      <c r="K202" s="50"/>
      <c r="L202" s="50"/>
      <c r="M202" s="50"/>
      <c r="N202" s="50"/>
      <c r="O202" s="51"/>
    </row>
    <row r="203" spans="1:15" s="2" customFormat="1" x14ac:dyDescent="0.25">
      <c r="A203" s="47"/>
      <c r="B203" s="48"/>
      <c r="C203" s="49"/>
      <c r="D203" s="49"/>
      <c r="E203" s="50"/>
      <c r="F203" s="50"/>
      <c r="G203" s="50"/>
      <c r="H203" s="50"/>
      <c r="I203" s="50"/>
      <c r="J203" s="50"/>
      <c r="K203" s="50"/>
      <c r="L203" s="50"/>
      <c r="M203" s="50"/>
      <c r="N203" s="50"/>
      <c r="O203" s="51"/>
    </row>
    <row r="204" spans="1:15" s="2" customFormat="1" x14ac:dyDescent="0.25">
      <c r="A204" s="47"/>
      <c r="B204" s="48"/>
      <c r="C204" s="49"/>
      <c r="D204" s="49"/>
      <c r="E204" s="50"/>
      <c r="F204" s="50"/>
      <c r="G204" s="50"/>
      <c r="H204" s="50"/>
      <c r="I204" s="50"/>
      <c r="J204" s="50"/>
      <c r="K204" s="50"/>
      <c r="L204" s="50"/>
      <c r="M204" s="50"/>
      <c r="N204" s="50"/>
      <c r="O204" s="51"/>
    </row>
    <row r="205" spans="1:15" s="2" customFormat="1" x14ac:dyDescent="0.25">
      <c r="A205" s="47"/>
      <c r="B205" s="48"/>
      <c r="C205" s="49"/>
      <c r="D205" s="49"/>
      <c r="E205" s="50"/>
      <c r="F205" s="50"/>
      <c r="G205" s="50"/>
      <c r="H205" s="50"/>
      <c r="I205" s="50"/>
      <c r="J205" s="50"/>
      <c r="K205" s="50"/>
      <c r="L205" s="50"/>
      <c r="M205" s="50"/>
      <c r="N205" s="50"/>
      <c r="O205" s="51"/>
    </row>
    <row r="206" spans="1:15" s="2" customFormat="1" x14ac:dyDescent="0.25">
      <c r="A206" s="47"/>
      <c r="B206" s="48"/>
      <c r="C206" s="49"/>
      <c r="D206" s="49"/>
      <c r="E206" s="50"/>
      <c r="F206" s="50"/>
      <c r="G206" s="50"/>
      <c r="H206" s="50"/>
      <c r="I206" s="50"/>
      <c r="J206" s="50"/>
      <c r="K206" s="50"/>
      <c r="L206" s="50"/>
      <c r="M206" s="50"/>
      <c r="N206" s="50"/>
      <c r="O206" s="51"/>
    </row>
    <row r="207" spans="1:15" s="2" customFormat="1" x14ac:dyDescent="0.25">
      <c r="A207" s="47"/>
      <c r="B207" s="48"/>
      <c r="C207" s="49"/>
      <c r="D207" s="49"/>
      <c r="E207" s="50"/>
      <c r="F207" s="50"/>
      <c r="G207" s="50"/>
      <c r="H207" s="50"/>
      <c r="I207" s="50"/>
      <c r="J207" s="50"/>
      <c r="K207" s="50"/>
      <c r="L207" s="50"/>
      <c r="M207" s="50"/>
      <c r="N207" s="50"/>
      <c r="O207" s="51"/>
    </row>
    <row r="208" spans="1:15" s="2" customFormat="1" x14ac:dyDescent="0.25">
      <c r="A208" s="47"/>
      <c r="B208" s="48"/>
      <c r="C208" s="49"/>
      <c r="D208" s="49"/>
      <c r="E208" s="50"/>
      <c r="F208" s="50"/>
      <c r="G208" s="50"/>
      <c r="H208" s="50"/>
      <c r="I208" s="50"/>
      <c r="J208" s="50"/>
      <c r="K208" s="50"/>
      <c r="L208" s="50"/>
      <c r="M208" s="50"/>
      <c r="N208" s="50"/>
      <c r="O208" s="51"/>
    </row>
    <row r="209" spans="1:15" s="2" customFormat="1" x14ac:dyDescent="0.25">
      <c r="A209" s="47"/>
      <c r="B209" s="48"/>
      <c r="C209" s="49"/>
      <c r="D209" s="49"/>
      <c r="E209" s="50"/>
      <c r="F209" s="50"/>
      <c r="G209" s="50"/>
      <c r="H209" s="50"/>
      <c r="I209" s="50"/>
      <c r="J209" s="50"/>
      <c r="K209" s="50"/>
      <c r="L209" s="50"/>
      <c r="M209" s="50"/>
      <c r="N209" s="50"/>
      <c r="O209" s="51"/>
    </row>
    <row r="210" spans="1:15" s="2" customFormat="1" x14ac:dyDescent="0.25">
      <c r="A210" s="47"/>
      <c r="B210" s="48"/>
      <c r="C210" s="49"/>
      <c r="D210" s="49"/>
      <c r="E210" s="50"/>
      <c r="F210" s="50"/>
      <c r="G210" s="50"/>
      <c r="H210" s="50"/>
      <c r="I210" s="50"/>
      <c r="J210" s="50"/>
      <c r="K210" s="50"/>
      <c r="L210" s="50"/>
      <c r="M210" s="50"/>
      <c r="N210" s="50"/>
      <c r="O210" s="51"/>
    </row>
    <row r="211" spans="1:15" s="2" customFormat="1" x14ac:dyDescent="0.25">
      <c r="A211" s="47"/>
      <c r="B211" s="48"/>
      <c r="C211" s="49"/>
      <c r="D211" s="49"/>
      <c r="E211" s="50"/>
      <c r="F211" s="50"/>
      <c r="G211" s="50"/>
      <c r="H211" s="50"/>
      <c r="I211" s="50"/>
      <c r="J211" s="50"/>
      <c r="K211" s="50"/>
      <c r="L211" s="50"/>
      <c r="M211" s="50"/>
      <c r="N211" s="50"/>
      <c r="O211" s="51"/>
    </row>
    <row r="212" spans="1:15" s="2" customFormat="1" x14ac:dyDescent="0.25">
      <c r="A212" s="47"/>
      <c r="B212" s="48"/>
      <c r="C212" s="49"/>
      <c r="D212" s="49"/>
      <c r="E212" s="50"/>
      <c r="F212" s="50"/>
      <c r="G212" s="50"/>
      <c r="H212" s="50"/>
      <c r="I212" s="50"/>
      <c r="J212" s="50"/>
      <c r="K212" s="50"/>
      <c r="L212" s="50"/>
      <c r="M212" s="50"/>
      <c r="N212" s="50"/>
      <c r="O212" s="51"/>
    </row>
    <row r="213" spans="1:15" s="2" customFormat="1" x14ac:dyDescent="0.25">
      <c r="A213" s="47"/>
      <c r="B213" s="48"/>
      <c r="C213" s="49"/>
      <c r="D213" s="49"/>
      <c r="E213" s="50"/>
      <c r="F213" s="50"/>
      <c r="G213" s="50"/>
      <c r="H213" s="50"/>
      <c r="I213" s="50"/>
      <c r="J213" s="50"/>
      <c r="K213" s="50"/>
      <c r="L213" s="50"/>
      <c r="M213" s="50"/>
      <c r="N213" s="50"/>
      <c r="O213" s="51"/>
    </row>
    <row r="214" spans="1:15" s="2" customFormat="1" x14ac:dyDescent="0.25">
      <c r="A214" s="47"/>
      <c r="B214" s="48"/>
      <c r="C214" s="49"/>
      <c r="D214" s="49"/>
      <c r="E214" s="50"/>
      <c r="F214" s="50"/>
      <c r="G214" s="50"/>
      <c r="H214" s="50"/>
      <c r="I214" s="50"/>
      <c r="J214" s="50"/>
      <c r="K214" s="50"/>
      <c r="L214" s="50"/>
      <c r="M214" s="50"/>
      <c r="N214" s="50"/>
      <c r="O214" s="51"/>
    </row>
    <row r="215" spans="1:15" s="2" customFormat="1" x14ac:dyDescent="0.25">
      <c r="A215" s="47"/>
      <c r="B215" s="48"/>
      <c r="C215" s="49"/>
      <c r="D215" s="49"/>
      <c r="E215" s="50"/>
      <c r="F215" s="50"/>
      <c r="G215" s="50"/>
      <c r="H215" s="50"/>
      <c r="I215" s="50"/>
      <c r="J215" s="50"/>
      <c r="K215" s="50"/>
      <c r="L215" s="50"/>
      <c r="M215" s="50"/>
      <c r="N215" s="50"/>
      <c r="O215" s="51"/>
    </row>
    <row r="216" spans="1:15" s="2" customFormat="1" x14ac:dyDescent="0.25">
      <c r="A216" s="47"/>
      <c r="B216" s="48"/>
      <c r="C216" s="49"/>
      <c r="D216" s="49"/>
      <c r="E216" s="50"/>
      <c r="F216" s="50"/>
      <c r="G216" s="50"/>
      <c r="H216" s="50"/>
      <c r="I216" s="50"/>
      <c r="J216" s="50"/>
      <c r="K216" s="50"/>
      <c r="L216" s="50"/>
      <c r="M216" s="50"/>
      <c r="N216" s="50"/>
      <c r="O216" s="51"/>
    </row>
    <row r="217" spans="1:15" s="2" customFormat="1" x14ac:dyDescent="0.25">
      <c r="A217" s="47"/>
      <c r="B217" s="48"/>
      <c r="C217" s="49"/>
      <c r="D217" s="49"/>
      <c r="E217" s="50"/>
      <c r="F217" s="50"/>
      <c r="G217" s="50"/>
      <c r="H217" s="50"/>
      <c r="I217" s="50"/>
      <c r="J217" s="50"/>
      <c r="K217" s="50"/>
      <c r="L217" s="50"/>
      <c r="M217" s="50"/>
      <c r="N217" s="50"/>
      <c r="O217" s="51"/>
    </row>
    <row r="218" spans="1:15" s="2" customFormat="1" x14ac:dyDescent="0.25">
      <c r="A218" s="47"/>
      <c r="B218" s="48"/>
      <c r="C218" s="49"/>
      <c r="D218" s="49"/>
      <c r="E218" s="50"/>
      <c r="F218" s="50"/>
      <c r="G218" s="50"/>
      <c r="H218" s="50"/>
      <c r="I218" s="50"/>
      <c r="J218" s="50"/>
      <c r="K218" s="50"/>
      <c r="L218" s="50"/>
      <c r="M218" s="50"/>
      <c r="N218" s="50"/>
      <c r="O218" s="51"/>
    </row>
    <row r="219" spans="1:15" s="2" customFormat="1" x14ac:dyDescent="0.25">
      <c r="A219" s="47"/>
      <c r="B219" s="48"/>
      <c r="C219" s="49"/>
      <c r="D219" s="49"/>
      <c r="E219" s="50"/>
      <c r="F219" s="50"/>
      <c r="G219" s="50"/>
      <c r="H219" s="50"/>
      <c r="I219" s="50"/>
      <c r="J219" s="50"/>
      <c r="K219" s="50"/>
      <c r="L219" s="50"/>
      <c r="M219" s="50"/>
      <c r="N219" s="50"/>
      <c r="O219" s="51"/>
    </row>
    <row r="220" spans="1:15" s="2" customFormat="1" x14ac:dyDescent="0.25">
      <c r="A220" s="47"/>
      <c r="B220" s="48"/>
      <c r="C220" s="49"/>
      <c r="D220" s="49"/>
      <c r="E220" s="50"/>
      <c r="F220" s="50"/>
      <c r="G220" s="50"/>
      <c r="H220" s="50"/>
      <c r="I220" s="50"/>
      <c r="J220" s="50"/>
      <c r="K220" s="50"/>
      <c r="L220" s="50"/>
      <c r="M220" s="50"/>
      <c r="N220" s="50"/>
      <c r="O220" s="51"/>
    </row>
    <row r="221" spans="1:15" s="2" customFormat="1" x14ac:dyDescent="0.25">
      <c r="A221" s="47"/>
      <c r="B221" s="48"/>
      <c r="C221" s="49"/>
      <c r="D221" s="49"/>
      <c r="E221" s="50"/>
      <c r="F221" s="50"/>
      <c r="G221" s="50"/>
      <c r="H221" s="50"/>
      <c r="I221" s="50"/>
      <c r="J221" s="50"/>
      <c r="K221" s="50"/>
      <c r="L221" s="50"/>
      <c r="M221" s="50"/>
      <c r="N221" s="50"/>
      <c r="O221" s="51"/>
    </row>
    <row r="222" spans="1:15" s="2" customFormat="1" x14ac:dyDescent="0.25">
      <c r="A222" s="47"/>
      <c r="B222" s="48"/>
      <c r="C222" s="49"/>
      <c r="D222" s="49"/>
      <c r="E222" s="50"/>
      <c r="F222" s="50"/>
      <c r="G222" s="50"/>
      <c r="H222" s="50"/>
      <c r="I222" s="50"/>
      <c r="J222" s="50"/>
      <c r="K222" s="50"/>
      <c r="L222" s="50"/>
      <c r="M222" s="50"/>
      <c r="N222" s="50"/>
      <c r="O222" s="51"/>
    </row>
    <row r="223" spans="1:15" s="2" customFormat="1" x14ac:dyDescent="0.25">
      <c r="A223" s="47"/>
      <c r="B223" s="48"/>
      <c r="C223" s="49"/>
      <c r="D223" s="49"/>
      <c r="E223" s="50"/>
      <c r="F223" s="50"/>
      <c r="G223" s="50"/>
      <c r="H223" s="50"/>
      <c r="I223" s="50"/>
      <c r="J223" s="50"/>
      <c r="K223" s="50"/>
      <c r="L223" s="50"/>
      <c r="M223" s="50"/>
      <c r="N223" s="50"/>
      <c r="O223" s="51"/>
    </row>
    <row r="224" spans="1:15" s="2" customFormat="1" x14ac:dyDescent="0.25">
      <c r="A224" s="47"/>
      <c r="B224" s="48"/>
      <c r="C224" s="49"/>
      <c r="D224" s="49"/>
      <c r="E224" s="50"/>
      <c r="F224" s="50"/>
      <c r="G224" s="50"/>
      <c r="H224" s="50"/>
      <c r="I224" s="50"/>
      <c r="J224" s="50"/>
      <c r="K224" s="50"/>
      <c r="L224" s="50"/>
      <c r="M224" s="50"/>
      <c r="N224" s="50"/>
      <c r="O224" s="51"/>
    </row>
    <row r="225" spans="1:15" s="2" customFormat="1" x14ac:dyDescent="0.25">
      <c r="A225" s="47"/>
      <c r="B225" s="48"/>
      <c r="C225" s="49"/>
      <c r="D225" s="49"/>
      <c r="E225" s="50"/>
      <c r="F225" s="50"/>
      <c r="G225" s="50"/>
      <c r="H225" s="50"/>
      <c r="I225" s="50"/>
      <c r="J225" s="50"/>
      <c r="K225" s="50"/>
      <c r="L225" s="50"/>
      <c r="M225" s="50"/>
      <c r="N225" s="50"/>
      <c r="O225" s="51"/>
    </row>
    <row r="226" spans="1:15" s="2" customFormat="1" x14ac:dyDescent="0.25">
      <c r="A226" s="47"/>
      <c r="B226" s="48"/>
      <c r="C226" s="49"/>
      <c r="D226" s="49"/>
      <c r="E226" s="50"/>
      <c r="F226" s="50"/>
      <c r="G226" s="50"/>
      <c r="H226" s="50"/>
      <c r="I226" s="50"/>
      <c r="J226" s="50"/>
      <c r="K226" s="50"/>
      <c r="L226" s="50"/>
      <c r="M226" s="50"/>
      <c r="N226" s="50"/>
      <c r="O226" s="51"/>
    </row>
    <row r="227" spans="1:15" s="2" customFormat="1" x14ac:dyDescent="0.25">
      <c r="A227" s="47"/>
      <c r="B227" s="48"/>
      <c r="C227" s="49"/>
      <c r="D227" s="49"/>
      <c r="E227" s="50"/>
      <c r="F227" s="50"/>
      <c r="G227" s="50"/>
      <c r="H227" s="50"/>
      <c r="I227" s="50"/>
      <c r="J227" s="50"/>
      <c r="K227" s="50"/>
      <c r="L227" s="50"/>
      <c r="M227" s="50"/>
      <c r="N227" s="50"/>
      <c r="O227" s="51"/>
    </row>
    <row r="228" spans="1:15" s="2" customFormat="1" x14ac:dyDescent="0.25">
      <c r="A228" s="47"/>
      <c r="B228" s="48"/>
      <c r="C228" s="49"/>
      <c r="D228" s="49"/>
      <c r="E228" s="50"/>
      <c r="F228" s="50"/>
      <c r="G228" s="50"/>
      <c r="H228" s="50"/>
      <c r="I228" s="50"/>
      <c r="J228" s="50"/>
      <c r="K228" s="50"/>
      <c r="L228" s="50"/>
      <c r="M228" s="50"/>
      <c r="N228" s="50"/>
      <c r="O228" s="51"/>
    </row>
    <row r="229" spans="1:15" s="2" customFormat="1" x14ac:dyDescent="0.25">
      <c r="A229" s="47"/>
      <c r="B229" s="48"/>
      <c r="C229" s="49"/>
      <c r="D229" s="49"/>
      <c r="E229" s="50"/>
      <c r="F229" s="50"/>
      <c r="G229" s="50"/>
      <c r="H229" s="50"/>
      <c r="I229" s="50"/>
      <c r="J229" s="50"/>
      <c r="K229" s="50"/>
      <c r="L229" s="50"/>
      <c r="M229" s="50"/>
      <c r="N229" s="50"/>
      <c r="O229" s="51"/>
    </row>
    <row r="230" spans="1:15" s="2" customFormat="1" x14ac:dyDescent="0.25">
      <c r="A230" s="47"/>
      <c r="B230" s="48"/>
      <c r="C230" s="49"/>
      <c r="D230" s="49"/>
      <c r="E230" s="50"/>
      <c r="F230" s="50"/>
      <c r="G230" s="50"/>
      <c r="H230" s="50"/>
      <c r="I230" s="50"/>
      <c r="J230" s="50"/>
      <c r="K230" s="50"/>
      <c r="L230" s="50"/>
      <c r="M230" s="50"/>
      <c r="N230" s="50"/>
      <c r="O230" s="51"/>
    </row>
    <row r="231" spans="1:15" s="2" customFormat="1" x14ac:dyDescent="0.25">
      <c r="A231" s="47"/>
      <c r="B231" s="48"/>
      <c r="C231" s="49"/>
      <c r="D231" s="49"/>
      <c r="E231" s="50"/>
      <c r="F231" s="50"/>
      <c r="G231" s="50"/>
      <c r="H231" s="50"/>
      <c r="I231" s="50"/>
      <c r="J231" s="50"/>
      <c r="K231" s="50"/>
      <c r="L231" s="50"/>
      <c r="M231" s="50"/>
      <c r="N231" s="50"/>
      <c r="O231" s="51"/>
    </row>
    <row r="232" spans="1:15" s="2" customFormat="1" x14ac:dyDescent="0.25">
      <c r="A232" s="47"/>
      <c r="B232" s="48"/>
      <c r="C232" s="49"/>
      <c r="D232" s="49"/>
      <c r="E232" s="50"/>
      <c r="F232" s="50"/>
      <c r="G232" s="50"/>
      <c r="H232" s="50"/>
      <c r="I232" s="50"/>
      <c r="J232" s="50"/>
      <c r="K232" s="50"/>
      <c r="L232" s="50"/>
      <c r="M232" s="50"/>
      <c r="N232" s="50"/>
      <c r="O232" s="51"/>
    </row>
    <row r="233" spans="1:15" s="2" customFormat="1" x14ac:dyDescent="0.25">
      <c r="A233" s="47"/>
      <c r="B233" s="48"/>
      <c r="C233" s="49"/>
      <c r="D233" s="49"/>
      <c r="E233" s="50"/>
      <c r="F233" s="50"/>
      <c r="G233" s="50"/>
      <c r="H233" s="50"/>
      <c r="I233" s="50"/>
      <c r="J233" s="50"/>
      <c r="K233" s="50"/>
      <c r="L233" s="50"/>
      <c r="M233" s="50"/>
      <c r="N233" s="50"/>
      <c r="O233" s="51"/>
    </row>
    <row r="234" spans="1:15" s="2" customFormat="1" x14ac:dyDescent="0.25">
      <c r="A234" s="47"/>
      <c r="B234" s="48"/>
      <c r="C234" s="49"/>
      <c r="D234" s="49"/>
      <c r="E234" s="50"/>
      <c r="F234" s="50"/>
      <c r="G234" s="50"/>
      <c r="H234" s="50"/>
      <c r="I234" s="50"/>
      <c r="J234" s="50"/>
      <c r="K234" s="50"/>
      <c r="L234" s="50"/>
      <c r="M234" s="50"/>
      <c r="N234" s="50"/>
      <c r="O234" s="51"/>
    </row>
    <row r="235" spans="1:15" s="2" customFormat="1" x14ac:dyDescent="0.25">
      <c r="A235" s="47"/>
      <c r="B235" s="48"/>
      <c r="C235" s="49"/>
      <c r="D235" s="49"/>
      <c r="E235" s="50"/>
      <c r="F235" s="50"/>
      <c r="G235" s="50"/>
      <c r="H235" s="50"/>
      <c r="I235" s="50"/>
      <c r="J235" s="50"/>
      <c r="K235" s="50"/>
      <c r="L235" s="50"/>
      <c r="M235" s="50"/>
      <c r="N235" s="50"/>
      <c r="O235" s="51"/>
    </row>
    <row r="236" spans="1:15" s="2" customFormat="1" x14ac:dyDescent="0.25">
      <c r="A236" s="47"/>
      <c r="B236" s="48"/>
      <c r="C236" s="49"/>
      <c r="D236" s="49"/>
      <c r="E236" s="50"/>
      <c r="F236" s="50"/>
      <c r="G236" s="50"/>
      <c r="H236" s="50"/>
      <c r="I236" s="50"/>
      <c r="J236" s="50"/>
      <c r="K236" s="50"/>
      <c r="L236" s="50"/>
      <c r="M236" s="50"/>
      <c r="N236" s="50"/>
      <c r="O236" s="51"/>
    </row>
    <row r="237" spans="1:15" s="2" customFormat="1" x14ac:dyDescent="0.25">
      <c r="A237" s="47"/>
      <c r="B237" s="48"/>
      <c r="C237" s="49"/>
      <c r="D237" s="49"/>
      <c r="E237" s="50"/>
      <c r="F237" s="50"/>
      <c r="G237" s="50"/>
      <c r="H237" s="50"/>
      <c r="I237" s="50"/>
      <c r="J237" s="50"/>
      <c r="K237" s="50"/>
      <c r="L237" s="50"/>
      <c r="M237" s="50"/>
      <c r="N237" s="50"/>
      <c r="O237" s="51"/>
    </row>
    <row r="238" spans="1:15" s="2" customFormat="1" x14ac:dyDescent="0.25">
      <c r="A238" s="47"/>
      <c r="B238" s="48"/>
      <c r="C238" s="49"/>
      <c r="D238" s="49"/>
      <c r="E238" s="50"/>
      <c r="F238" s="50"/>
      <c r="G238" s="50"/>
      <c r="H238" s="50"/>
      <c r="I238" s="50"/>
      <c r="J238" s="50"/>
      <c r="K238" s="50"/>
      <c r="L238" s="50"/>
      <c r="M238" s="50"/>
      <c r="N238" s="50"/>
      <c r="O238" s="51"/>
    </row>
    <row r="239" spans="1:15" s="2" customFormat="1" x14ac:dyDescent="0.25">
      <c r="A239" s="47"/>
      <c r="B239" s="48"/>
      <c r="C239" s="49"/>
      <c r="D239" s="49"/>
      <c r="E239" s="50"/>
      <c r="F239" s="50"/>
      <c r="G239" s="50"/>
      <c r="H239" s="50"/>
      <c r="I239" s="50"/>
      <c r="J239" s="50"/>
      <c r="K239" s="50"/>
      <c r="L239" s="50"/>
      <c r="M239" s="50"/>
      <c r="N239" s="50"/>
      <c r="O239" s="51"/>
    </row>
    <row r="240" spans="1:15" s="2" customFormat="1" x14ac:dyDescent="0.25">
      <c r="A240" s="47"/>
      <c r="B240" s="48"/>
      <c r="C240" s="49"/>
      <c r="D240" s="49"/>
      <c r="E240" s="50"/>
      <c r="F240" s="50"/>
      <c r="G240" s="50"/>
      <c r="H240" s="50"/>
      <c r="I240" s="50"/>
      <c r="J240" s="50"/>
      <c r="K240" s="50"/>
      <c r="L240" s="50"/>
      <c r="M240" s="50"/>
      <c r="N240" s="50"/>
      <c r="O240" s="51"/>
    </row>
    <row r="241" spans="1:15" s="2" customFormat="1" x14ac:dyDescent="0.25">
      <c r="A241" s="47"/>
      <c r="B241" s="48"/>
      <c r="C241" s="49"/>
      <c r="D241" s="49"/>
      <c r="E241" s="50"/>
      <c r="F241" s="50"/>
      <c r="G241" s="50"/>
      <c r="H241" s="50"/>
      <c r="I241" s="50"/>
      <c r="J241" s="50"/>
      <c r="K241" s="50"/>
      <c r="L241" s="50"/>
      <c r="M241" s="50"/>
      <c r="N241" s="50"/>
      <c r="O241" s="51"/>
    </row>
    <row r="242" spans="1:15" s="2" customFormat="1" x14ac:dyDescent="0.25">
      <c r="A242" s="47"/>
      <c r="B242" s="48"/>
      <c r="C242" s="49"/>
      <c r="D242" s="49"/>
      <c r="E242" s="50"/>
      <c r="F242" s="50"/>
      <c r="G242" s="50"/>
      <c r="H242" s="50"/>
      <c r="I242" s="50"/>
      <c r="J242" s="50"/>
      <c r="K242" s="50"/>
      <c r="L242" s="50"/>
      <c r="M242" s="50"/>
      <c r="N242" s="50"/>
      <c r="O242" s="51"/>
    </row>
    <row r="243" spans="1:15" s="2" customFormat="1" x14ac:dyDescent="0.25">
      <c r="A243" s="47"/>
      <c r="B243" s="48"/>
      <c r="C243" s="49"/>
      <c r="D243" s="49"/>
      <c r="E243" s="50"/>
      <c r="F243" s="50"/>
      <c r="G243" s="50"/>
      <c r="H243" s="50"/>
      <c r="I243" s="50"/>
      <c r="J243" s="50"/>
      <c r="K243" s="50"/>
      <c r="L243" s="50"/>
      <c r="M243" s="50"/>
      <c r="N243" s="50"/>
      <c r="O243" s="51"/>
    </row>
    <row r="244" spans="1:15" s="2" customFormat="1" x14ac:dyDescent="0.25">
      <c r="A244" s="47"/>
      <c r="B244" s="48"/>
      <c r="C244" s="49"/>
      <c r="D244" s="49"/>
      <c r="E244" s="50"/>
      <c r="F244" s="50"/>
      <c r="G244" s="50"/>
      <c r="H244" s="50"/>
      <c r="I244" s="50"/>
      <c r="J244" s="50"/>
      <c r="K244" s="50"/>
      <c r="L244" s="50"/>
      <c r="M244" s="50"/>
      <c r="N244" s="50"/>
      <c r="O244" s="51"/>
    </row>
    <row r="245" spans="1:15" s="2" customFormat="1" x14ac:dyDescent="0.25">
      <c r="A245" s="47"/>
      <c r="B245" s="48"/>
      <c r="C245" s="49"/>
      <c r="D245" s="49"/>
      <c r="E245" s="50"/>
      <c r="F245" s="50"/>
      <c r="G245" s="50"/>
      <c r="H245" s="50"/>
      <c r="I245" s="50"/>
      <c r="J245" s="50"/>
      <c r="K245" s="50"/>
      <c r="L245" s="50"/>
      <c r="M245" s="50"/>
      <c r="N245" s="50"/>
      <c r="O245" s="51"/>
    </row>
    <row r="246" spans="1:15" s="2" customFormat="1" x14ac:dyDescent="0.25">
      <c r="A246" s="47"/>
      <c r="B246" s="48"/>
      <c r="C246" s="49"/>
      <c r="D246" s="49"/>
      <c r="E246" s="50"/>
      <c r="F246" s="50"/>
      <c r="G246" s="50"/>
      <c r="H246" s="50"/>
      <c r="I246" s="50"/>
      <c r="J246" s="50"/>
      <c r="K246" s="50"/>
      <c r="L246" s="50"/>
      <c r="M246" s="50"/>
      <c r="N246" s="50"/>
      <c r="O246" s="51"/>
    </row>
    <row r="247" spans="1:15" s="2" customFormat="1" x14ac:dyDescent="0.25">
      <c r="A247" s="47"/>
      <c r="B247" s="48"/>
      <c r="C247" s="49"/>
      <c r="D247" s="49"/>
      <c r="E247" s="50"/>
      <c r="F247" s="50"/>
      <c r="G247" s="50"/>
      <c r="H247" s="50"/>
      <c r="I247" s="50"/>
      <c r="J247" s="50"/>
      <c r="K247" s="50"/>
      <c r="L247" s="50"/>
      <c r="M247" s="50"/>
      <c r="N247" s="50"/>
      <c r="O247" s="51"/>
    </row>
    <row r="248" spans="1:15" s="2" customFormat="1" x14ac:dyDescent="0.25">
      <c r="A248" s="47"/>
      <c r="B248" s="48"/>
      <c r="C248" s="49"/>
      <c r="D248" s="49"/>
      <c r="E248" s="50"/>
      <c r="F248" s="50"/>
      <c r="G248" s="50"/>
      <c r="H248" s="50"/>
      <c r="I248" s="50"/>
      <c r="J248" s="50"/>
      <c r="K248" s="50"/>
      <c r="L248" s="50"/>
      <c r="M248" s="50"/>
      <c r="N248" s="50"/>
      <c r="O248" s="51"/>
    </row>
    <row r="249" spans="1:15" s="2" customFormat="1" x14ac:dyDescent="0.25">
      <c r="A249" s="47"/>
      <c r="B249" s="48"/>
      <c r="C249" s="49"/>
      <c r="D249" s="49"/>
      <c r="E249" s="50"/>
      <c r="F249" s="50"/>
      <c r="G249" s="50"/>
      <c r="H249" s="50"/>
      <c r="I249" s="50"/>
      <c r="J249" s="50"/>
      <c r="K249" s="50"/>
      <c r="L249" s="50"/>
      <c r="M249" s="50"/>
      <c r="N249" s="50"/>
      <c r="O249" s="51"/>
    </row>
    <row r="250" spans="1:15" s="2" customFormat="1" x14ac:dyDescent="0.25">
      <c r="A250" s="47"/>
      <c r="B250" s="48"/>
      <c r="C250" s="49"/>
      <c r="D250" s="49"/>
      <c r="E250" s="50"/>
      <c r="F250" s="50"/>
      <c r="G250" s="50"/>
      <c r="H250" s="50"/>
      <c r="I250" s="50"/>
      <c r="J250" s="50"/>
      <c r="K250" s="50"/>
      <c r="L250" s="50"/>
      <c r="M250" s="50"/>
      <c r="N250" s="50"/>
      <c r="O250" s="51"/>
    </row>
    <row r="251" spans="1:15" s="2" customFormat="1" x14ac:dyDescent="0.25">
      <c r="A251" s="47"/>
      <c r="B251" s="48"/>
      <c r="C251" s="49"/>
      <c r="D251" s="49"/>
      <c r="E251" s="50"/>
      <c r="F251" s="50"/>
      <c r="G251" s="50"/>
      <c r="H251" s="50"/>
      <c r="I251" s="50"/>
      <c r="J251" s="50"/>
      <c r="K251" s="50"/>
      <c r="L251" s="50"/>
      <c r="M251" s="50"/>
      <c r="N251" s="50"/>
      <c r="O251" s="51"/>
    </row>
    <row r="252" spans="1:15" s="2" customFormat="1" x14ac:dyDescent="0.25">
      <c r="A252" s="47"/>
      <c r="B252" s="48"/>
      <c r="C252" s="49"/>
      <c r="D252" s="49"/>
      <c r="E252" s="50"/>
      <c r="F252" s="50"/>
      <c r="G252" s="50"/>
      <c r="H252" s="50"/>
      <c r="I252" s="50"/>
      <c r="J252" s="50"/>
      <c r="K252" s="50"/>
      <c r="L252" s="50"/>
      <c r="M252" s="50"/>
      <c r="N252" s="50"/>
      <c r="O252" s="51"/>
    </row>
    <row r="253" spans="1:15" s="2" customFormat="1" x14ac:dyDescent="0.25">
      <c r="A253" s="47"/>
      <c r="B253" s="48"/>
      <c r="C253" s="49"/>
      <c r="D253" s="49"/>
      <c r="E253" s="50"/>
      <c r="F253" s="50"/>
      <c r="G253" s="50"/>
      <c r="H253" s="50"/>
      <c r="I253" s="50"/>
      <c r="J253" s="50"/>
      <c r="K253" s="50"/>
      <c r="L253" s="50"/>
      <c r="M253" s="50"/>
      <c r="N253" s="50"/>
      <c r="O253" s="51"/>
    </row>
    <row r="254" spans="1:15" s="2" customFormat="1" x14ac:dyDescent="0.25">
      <c r="A254" s="47"/>
      <c r="B254" s="48"/>
      <c r="C254" s="49"/>
      <c r="D254" s="49"/>
      <c r="E254" s="50"/>
      <c r="F254" s="50"/>
      <c r="G254" s="50"/>
      <c r="H254" s="50"/>
      <c r="I254" s="50"/>
      <c r="J254" s="50"/>
      <c r="K254" s="50"/>
      <c r="L254" s="50"/>
      <c r="M254" s="50"/>
      <c r="N254" s="50"/>
      <c r="O254" s="51"/>
    </row>
    <row r="255" spans="1:15" s="2" customFormat="1" x14ac:dyDescent="0.25">
      <c r="A255" s="47"/>
      <c r="B255" s="48"/>
      <c r="C255" s="49"/>
      <c r="D255" s="49"/>
      <c r="E255" s="50"/>
      <c r="F255" s="50"/>
      <c r="G255" s="50"/>
      <c r="H255" s="50"/>
      <c r="I255" s="50"/>
      <c r="J255" s="50"/>
      <c r="K255" s="50"/>
      <c r="L255" s="50"/>
      <c r="M255" s="50"/>
      <c r="N255" s="50"/>
      <c r="O255" s="51"/>
    </row>
    <row r="256" spans="1:15" s="2" customFormat="1" x14ac:dyDescent="0.25">
      <c r="A256" s="47"/>
      <c r="B256" s="48"/>
      <c r="C256" s="49"/>
      <c r="D256" s="49"/>
      <c r="E256" s="50"/>
      <c r="F256" s="50"/>
      <c r="G256" s="50"/>
      <c r="H256" s="50"/>
      <c r="I256" s="50"/>
      <c r="J256" s="50"/>
      <c r="K256" s="50"/>
      <c r="L256" s="50"/>
      <c r="M256" s="50"/>
      <c r="N256" s="50"/>
      <c r="O256" s="51"/>
    </row>
    <row r="257" spans="1:15" s="2" customFormat="1" x14ac:dyDescent="0.25">
      <c r="A257" s="47"/>
      <c r="B257" s="48"/>
      <c r="C257" s="49"/>
      <c r="D257" s="49"/>
      <c r="E257" s="50"/>
      <c r="F257" s="50"/>
      <c r="G257" s="50"/>
      <c r="H257" s="50"/>
      <c r="I257" s="50"/>
      <c r="J257" s="50"/>
      <c r="K257" s="50"/>
      <c r="L257" s="50"/>
      <c r="M257" s="50"/>
      <c r="N257" s="50"/>
      <c r="O257" s="51"/>
    </row>
    <row r="258" spans="1:15" s="2" customFormat="1" x14ac:dyDescent="0.25">
      <c r="A258" s="47"/>
      <c r="B258" s="48"/>
      <c r="C258" s="49"/>
      <c r="D258" s="49"/>
      <c r="E258" s="50"/>
      <c r="F258" s="50"/>
      <c r="G258" s="50"/>
      <c r="H258" s="50"/>
      <c r="I258" s="50"/>
      <c r="J258" s="50"/>
      <c r="K258" s="50"/>
      <c r="L258" s="50"/>
      <c r="M258" s="50"/>
      <c r="N258" s="50"/>
      <c r="O258" s="51"/>
    </row>
    <row r="259" spans="1:15" s="2" customFormat="1" x14ac:dyDescent="0.25">
      <c r="A259" s="47"/>
      <c r="B259" s="48"/>
      <c r="C259" s="49"/>
      <c r="D259" s="49"/>
      <c r="E259" s="50"/>
      <c r="F259" s="50"/>
      <c r="G259" s="50"/>
      <c r="H259" s="50"/>
      <c r="I259" s="50"/>
      <c r="J259" s="50"/>
      <c r="K259" s="50"/>
      <c r="L259" s="50"/>
      <c r="M259" s="50"/>
      <c r="N259" s="50"/>
      <c r="O259" s="51"/>
    </row>
    <row r="260" spans="1:15" s="2" customFormat="1" x14ac:dyDescent="0.25">
      <c r="A260" s="47"/>
      <c r="B260" s="48"/>
      <c r="C260" s="49"/>
      <c r="D260" s="49"/>
      <c r="E260" s="50"/>
      <c r="F260" s="50"/>
      <c r="G260" s="50"/>
      <c r="H260" s="50"/>
      <c r="I260" s="50"/>
      <c r="J260" s="50"/>
      <c r="K260" s="50"/>
      <c r="L260" s="50"/>
      <c r="M260" s="50"/>
      <c r="N260" s="50"/>
      <c r="O260" s="51"/>
    </row>
    <row r="261" spans="1:15" s="2" customFormat="1" x14ac:dyDescent="0.25">
      <c r="A261" s="47"/>
      <c r="B261" s="48"/>
      <c r="C261" s="49"/>
      <c r="D261" s="49"/>
      <c r="E261" s="50"/>
      <c r="F261" s="50"/>
      <c r="G261" s="50"/>
      <c r="H261" s="50"/>
      <c r="I261" s="50"/>
      <c r="J261" s="50"/>
      <c r="K261" s="50"/>
      <c r="L261" s="50"/>
      <c r="M261" s="50"/>
      <c r="N261" s="50"/>
      <c r="O261" s="51"/>
    </row>
    <row r="262" spans="1:15" s="2" customFormat="1" x14ac:dyDescent="0.25">
      <c r="A262" s="47"/>
      <c r="B262" s="48"/>
      <c r="C262" s="49"/>
      <c r="D262" s="49"/>
      <c r="E262" s="50"/>
      <c r="F262" s="50"/>
      <c r="G262" s="50"/>
      <c r="H262" s="50"/>
      <c r="I262" s="50"/>
      <c r="J262" s="50"/>
      <c r="K262" s="50"/>
      <c r="L262" s="50"/>
      <c r="M262" s="50"/>
      <c r="N262" s="50"/>
      <c r="O262" s="51"/>
    </row>
    <row r="263" spans="1:15" s="2" customFormat="1" x14ac:dyDescent="0.25">
      <c r="A263" s="47"/>
      <c r="B263" s="48"/>
      <c r="C263" s="49"/>
      <c r="D263" s="49"/>
      <c r="E263" s="50"/>
      <c r="F263" s="50"/>
      <c r="G263" s="50"/>
      <c r="H263" s="50"/>
      <c r="I263" s="50"/>
      <c r="J263" s="50"/>
      <c r="K263" s="50"/>
      <c r="L263" s="50"/>
      <c r="M263" s="50"/>
      <c r="N263" s="50"/>
      <c r="O263" s="51"/>
    </row>
    <row r="264" spans="1:15" s="2" customFormat="1" x14ac:dyDescent="0.25">
      <c r="A264" s="47"/>
      <c r="B264" s="48"/>
      <c r="C264" s="49"/>
      <c r="D264" s="49"/>
      <c r="E264" s="50"/>
      <c r="F264" s="50"/>
      <c r="G264" s="50"/>
      <c r="H264" s="50"/>
      <c r="I264" s="50"/>
      <c r="J264" s="50"/>
      <c r="K264" s="50"/>
      <c r="L264" s="50"/>
      <c r="M264" s="50"/>
      <c r="N264" s="50"/>
      <c r="O264" s="51"/>
    </row>
    <row r="265" spans="1:15" s="2" customFormat="1" x14ac:dyDescent="0.25">
      <c r="A265" s="47"/>
      <c r="B265" s="48"/>
      <c r="C265" s="49"/>
      <c r="D265" s="49"/>
      <c r="E265" s="50"/>
      <c r="F265" s="50"/>
      <c r="G265" s="50"/>
      <c r="H265" s="50"/>
      <c r="I265" s="50"/>
      <c r="J265" s="50"/>
      <c r="K265" s="50"/>
      <c r="L265" s="50"/>
      <c r="M265" s="50"/>
      <c r="N265" s="50"/>
      <c r="O265" s="51"/>
    </row>
    <row r="266" spans="1:15" s="2" customFormat="1" x14ac:dyDescent="0.25">
      <c r="A266" s="47"/>
      <c r="B266" s="48"/>
      <c r="C266" s="49"/>
      <c r="D266" s="49"/>
      <c r="E266" s="50"/>
      <c r="F266" s="50"/>
      <c r="G266" s="50"/>
      <c r="H266" s="50"/>
      <c r="I266" s="50"/>
      <c r="J266" s="50"/>
      <c r="K266" s="50"/>
      <c r="L266" s="50"/>
      <c r="M266" s="50"/>
      <c r="N266" s="50"/>
      <c r="O266" s="51"/>
    </row>
    <row r="267" spans="1:15" s="2" customFormat="1" x14ac:dyDescent="0.25">
      <c r="A267" s="47"/>
      <c r="B267" s="48"/>
      <c r="C267" s="49"/>
      <c r="D267" s="49"/>
      <c r="E267" s="50"/>
      <c r="F267" s="50"/>
      <c r="G267" s="50"/>
      <c r="H267" s="50"/>
      <c r="I267" s="50"/>
      <c r="J267" s="50"/>
      <c r="K267" s="50"/>
      <c r="L267" s="50"/>
      <c r="M267" s="50"/>
      <c r="N267" s="50"/>
      <c r="O267" s="51"/>
    </row>
    <row r="268" spans="1:15" s="2" customFormat="1" x14ac:dyDescent="0.25">
      <c r="A268" s="47"/>
      <c r="B268" s="48"/>
      <c r="C268" s="49"/>
      <c r="D268" s="49"/>
      <c r="E268" s="50"/>
      <c r="F268" s="50"/>
      <c r="G268" s="50"/>
      <c r="H268" s="50"/>
      <c r="I268" s="50"/>
      <c r="J268" s="50"/>
      <c r="K268" s="50"/>
      <c r="L268" s="50"/>
      <c r="M268" s="50"/>
      <c r="N268" s="50"/>
      <c r="O268" s="51"/>
    </row>
    <row r="269" spans="1:15" s="2" customFormat="1" x14ac:dyDescent="0.25">
      <c r="A269" s="47"/>
      <c r="B269" s="48"/>
      <c r="C269" s="49"/>
      <c r="D269" s="49"/>
      <c r="E269" s="50"/>
      <c r="F269" s="50"/>
      <c r="G269" s="50"/>
      <c r="H269" s="50"/>
      <c r="I269" s="50"/>
      <c r="J269" s="50"/>
      <c r="K269" s="50"/>
      <c r="L269" s="50"/>
      <c r="M269" s="50"/>
      <c r="N269" s="50"/>
      <c r="O269" s="51"/>
    </row>
    <row r="270" spans="1:15" s="2" customFormat="1" x14ac:dyDescent="0.25">
      <c r="A270" s="47"/>
      <c r="B270" s="48"/>
      <c r="C270" s="49"/>
      <c r="D270" s="49"/>
      <c r="E270" s="50"/>
      <c r="F270" s="50"/>
      <c r="G270" s="50"/>
      <c r="H270" s="50"/>
      <c r="I270" s="50"/>
      <c r="J270" s="50"/>
      <c r="K270" s="50"/>
      <c r="L270" s="50"/>
      <c r="M270" s="50"/>
      <c r="N270" s="50"/>
      <c r="O270" s="51"/>
    </row>
    <row r="271" spans="1:15" s="2" customFormat="1" x14ac:dyDescent="0.25">
      <c r="A271" s="47"/>
      <c r="B271" s="48"/>
      <c r="C271" s="49"/>
      <c r="D271" s="49"/>
      <c r="E271" s="50"/>
      <c r="F271" s="50"/>
      <c r="G271" s="50"/>
      <c r="H271" s="50"/>
      <c r="I271" s="50"/>
      <c r="J271" s="50"/>
      <c r="K271" s="50"/>
      <c r="L271" s="50"/>
      <c r="M271" s="50"/>
      <c r="N271" s="50"/>
      <c r="O271" s="51"/>
    </row>
    <row r="272" spans="1:15" s="2" customFormat="1" x14ac:dyDescent="0.25">
      <c r="A272" s="47"/>
      <c r="B272" s="48"/>
      <c r="C272" s="49"/>
      <c r="D272" s="49"/>
      <c r="E272" s="50"/>
      <c r="F272" s="50"/>
      <c r="G272" s="50"/>
      <c r="H272" s="50"/>
      <c r="I272" s="50"/>
      <c r="J272" s="50"/>
      <c r="K272" s="50"/>
      <c r="L272" s="50"/>
      <c r="M272" s="50"/>
      <c r="N272" s="50"/>
      <c r="O272" s="51"/>
    </row>
    <row r="273" spans="1:15" s="2" customFormat="1" x14ac:dyDescent="0.25">
      <c r="A273" s="47"/>
      <c r="B273" s="48"/>
      <c r="C273" s="49"/>
      <c r="D273" s="49"/>
      <c r="E273" s="50"/>
      <c r="F273" s="50"/>
      <c r="G273" s="50"/>
      <c r="H273" s="50"/>
      <c r="I273" s="50"/>
      <c r="J273" s="50"/>
      <c r="K273" s="50"/>
      <c r="L273" s="50"/>
      <c r="M273" s="50"/>
      <c r="N273" s="50"/>
      <c r="O273" s="51"/>
    </row>
    <row r="274" spans="1:15" s="2" customFormat="1" x14ac:dyDescent="0.25">
      <c r="A274" s="47"/>
      <c r="B274" s="48"/>
      <c r="C274" s="49"/>
      <c r="D274" s="49"/>
      <c r="E274" s="50"/>
      <c r="F274" s="50"/>
      <c r="G274" s="50"/>
      <c r="H274" s="50"/>
      <c r="I274" s="50"/>
      <c r="J274" s="50"/>
      <c r="K274" s="50"/>
      <c r="L274" s="50"/>
      <c r="M274" s="50"/>
      <c r="N274" s="50"/>
      <c r="O274" s="51"/>
    </row>
    <row r="275" spans="1:15" s="2" customFormat="1" x14ac:dyDescent="0.25">
      <c r="A275" s="47"/>
      <c r="B275" s="48"/>
      <c r="C275" s="49"/>
      <c r="D275" s="49"/>
      <c r="E275" s="50"/>
      <c r="F275" s="50"/>
      <c r="G275" s="50"/>
      <c r="H275" s="50"/>
      <c r="I275" s="50"/>
      <c r="J275" s="50"/>
      <c r="K275" s="50"/>
      <c r="L275" s="50"/>
      <c r="M275" s="50"/>
      <c r="N275" s="50"/>
      <c r="O275" s="51"/>
    </row>
    <row r="276" spans="1:15" s="2" customFormat="1" x14ac:dyDescent="0.25">
      <c r="A276" s="47"/>
      <c r="B276" s="48"/>
      <c r="C276" s="49"/>
      <c r="D276" s="49"/>
      <c r="E276" s="50"/>
      <c r="F276" s="50"/>
      <c r="G276" s="50"/>
      <c r="H276" s="50"/>
      <c r="I276" s="50"/>
      <c r="J276" s="50"/>
      <c r="K276" s="50"/>
      <c r="L276" s="50"/>
      <c r="M276" s="50"/>
      <c r="N276" s="50"/>
      <c r="O276" s="51"/>
    </row>
    <row r="277" spans="1:15" s="2" customFormat="1" x14ac:dyDescent="0.25">
      <c r="A277" s="47"/>
      <c r="B277" s="48"/>
      <c r="C277" s="49"/>
      <c r="D277" s="49"/>
      <c r="E277" s="50"/>
      <c r="F277" s="50"/>
      <c r="G277" s="50"/>
      <c r="H277" s="50"/>
      <c r="I277" s="50"/>
      <c r="J277" s="50"/>
      <c r="K277" s="50"/>
      <c r="L277" s="50"/>
      <c r="M277" s="50"/>
      <c r="N277" s="50"/>
      <c r="O277" s="51"/>
    </row>
    <row r="278" spans="1:15" s="2" customFormat="1" x14ac:dyDescent="0.25">
      <c r="A278" s="47"/>
      <c r="B278" s="48"/>
      <c r="C278" s="49"/>
      <c r="D278" s="49"/>
      <c r="E278" s="50"/>
      <c r="F278" s="50"/>
      <c r="G278" s="50"/>
      <c r="H278" s="50"/>
      <c r="I278" s="50"/>
      <c r="J278" s="50"/>
      <c r="K278" s="50"/>
      <c r="L278" s="50"/>
      <c r="M278" s="50"/>
      <c r="N278" s="50"/>
      <c r="O278" s="51"/>
    </row>
    <row r="279" spans="1:15" s="2" customFormat="1" x14ac:dyDescent="0.25">
      <c r="A279" s="47"/>
      <c r="B279" s="48"/>
      <c r="C279" s="49"/>
      <c r="D279" s="49"/>
      <c r="E279" s="50"/>
      <c r="F279" s="50"/>
      <c r="G279" s="50"/>
      <c r="H279" s="50"/>
      <c r="I279" s="50"/>
      <c r="J279" s="50"/>
      <c r="K279" s="50"/>
      <c r="L279" s="50"/>
      <c r="M279" s="50"/>
      <c r="N279" s="50"/>
      <c r="O279" s="51"/>
    </row>
    <row r="280" spans="1:15" s="2" customFormat="1" x14ac:dyDescent="0.25">
      <c r="A280" s="47"/>
      <c r="B280" s="48"/>
      <c r="C280" s="49"/>
      <c r="D280" s="49"/>
      <c r="E280" s="50"/>
      <c r="F280" s="50"/>
      <c r="G280" s="50"/>
      <c r="H280" s="50"/>
      <c r="I280" s="50"/>
      <c r="J280" s="50"/>
      <c r="K280" s="50"/>
      <c r="L280" s="50"/>
      <c r="M280" s="50"/>
      <c r="N280" s="50"/>
      <c r="O280" s="51"/>
    </row>
    <row r="281" spans="1:15" s="2" customFormat="1" x14ac:dyDescent="0.25">
      <c r="A281" s="47"/>
      <c r="B281" s="48"/>
      <c r="C281" s="49"/>
      <c r="D281" s="49"/>
      <c r="E281" s="50"/>
      <c r="F281" s="50"/>
      <c r="G281" s="50"/>
      <c r="H281" s="50"/>
      <c r="I281" s="50"/>
      <c r="J281" s="50"/>
      <c r="K281" s="50"/>
      <c r="L281" s="50"/>
      <c r="M281" s="50"/>
      <c r="N281" s="50"/>
      <c r="O281" s="51"/>
    </row>
    <row r="282" spans="1:15" s="2" customFormat="1" x14ac:dyDescent="0.25">
      <c r="A282" s="47"/>
      <c r="B282" s="48"/>
      <c r="C282" s="49"/>
      <c r="D282" s="49"/>
      <c r="E282" s="50"/>
      <c r="F282" s="50"/>
      <c r="G282" s="50"/>
      <c r="H282" s="50"/>
      <c r="I282" s="50"/>
      <c r="J282" s="50"/>
      <c r="K282" s="50"/>
      <c r="L282" s="50"/>
      <c r="M282" s="50"/>
      <c r="N282" s="50"/>
      <c r="O282" s="51"/>
    </row>
    <row r="283" spans="1:15" s="2" customFormat="1" x14ac:dyDescent="0.25">
      <c r="A283" s="47"/>
      <c r="B283" s="48"/>
      <c r="C283" s="49"/>
      <c r="D283" s="49"/>
      <c r="E283" s="50"/>
      <c r="F283" s="50"/>
      <c r="G283" s="50"/>
      <c r="H283" s="50"/>
      <c r="I283" s="50"/>
      <c r="J283" s="50"/>
      <c r="K283" s="50"/>
      <c r="L283" s="50"/>
      <c r="M283" s="50"/>
      <c r="N283" s="50"/>
      <c r="O283" s="51"/>
    </row>
    <row r="284" spans="1:15" s="2" customFormat="1" x14ac:dyDescent="0.25">
      <c r="A284" s="47"/>
      <c r="B284" s="48"/>
      <c r="C284" s="49"/>
      <c r="D284" s="49"/>
      <c r="E284" s="50"/>
      <c r="F284" s="50"/>
      <c r="G284" s="50"/>
      <c r="H284" s="50"/>
      <c r="I284" s="50"/>
      <c r="J284" s="50"/>
      <c r="K284" s="50"/>
      <c r="L284" s="50"/>
      <c r="M284" s="50"/>
      <c r="N284" s="50"/>
      <c r="O284" s="51"/>
    </row>
    <row r="285" spans="1:15" s="2" customFormat="1" x14ac:dyDescent="0.25">
      <c r="A285" s="47"/>
      <c r="B285" s="48"/>
      <c r="C285" s="49"/>
      <c r="D285" s="49"/>
      <c r="E285" s="50"/>
      <c r="F285" s="50"/>
      <c r="G285" s="50"/>
      <c r="H285" s="50"/>
      <c r="I285" s="50"/>
      <c r="J285" s="50"/>
      <c r="K285" s="50"/>
      <c r="L285" s="50"/>
      <c r="M285" s="50"/>
      <c r="N285" s="50"/>
      <c r="O285" s="51"/>
    </row>
    <row r="286" spans="1:15" s="2" customFormat="1" x14ac:dyDescent="0.25">
      <c r="A286" s="47"/>
      <c r="B286" s="48"/>
      <c r="C286" s="49"/>
      <c r="D286" s="49"/>
      <c r="E286" s="50"/>
      <c r="F286" s="50"/>
      <c r="G286" s="50"/>
      <c r="H286" s="50"/>
      <c r="I286" s="50"/>
      <c r="J286" s="50"/>
      <c r="K286" s="50"/>
      <c r="L286" s="50"/>
      <c r="M286" s="50"/>
      <c r="N286" s="50"/>
      <c r="O286" s="51"/>
    </row>
    <row r="287" spans="1:15" s="2" customFormat="1" x14ac:dyDescent="0.25">
      <c r="A287" s="47"/>
      <c r="B287" s="48"/>
      <c r="C287" s="49"/>
      <c r="D287" s="49"/>
      <c r="E287" s="50"/>
      <c r="F287" s="50"/>
      <c r="G287" s="50"/>
      <c r="H287" s="50"/>
      <c r="I287" s="50"/>
      <c r="J287" s="50"/>
      <c r="K287" s="50"/>
      <c r="L287" s="50"/>
      <c r="M287" s="50"/>
      <c r="N287" s="50"/>
      <c r="O287" s="51"/>
    </row>
    <row r="288" spans="1:15" s="2" customFormat="1" x14ac:dyDescent="0.25">
      <c r="A288" s="47"/>
      <c r="B288" s="48"/>
      <c r="C288" s="49"/>
      <c r="D288" s="49"/>
      <c r="E288" s="50"/>
      <c r="F288" s="50"/>
      <c r="G288" s="50"/>
      <c r="H288" s="50"/>
      <c r="I288" s="50"/>
      <c r="J288" s="50"/>
      <c r="K288" s="50"/>
      <c r="L288" s="50"/>
      <c r="M288" s="50"/>
      <c r="N288" s="50"/>
      <c r="O288" s="51"/>
    </row>
    <row r="289" spans="1:15" s="2" customFormat="1" x14ac:dyDescent="0.25">
      <c r="A289" s="47"/>
      <c r="B289" s="48"/>
      <c r="C289" s="49"/>
      <c r="D289" s="49"/>
      <c r="E289" s="50"/>
      <c r="F289" s="50"/>
      <c r="G289" s="50"/>
      <c r="H289" s="50"/>
      <c r="I289" s="50"/>
      <c r="J289" s="50"/>
      <c r="K289" s="50"/>
      <c r="L289" s="50"/>
      <c r="M289" s="50"/>
      <c r="N289" s="50"/>
      <c r="O289" s="51"/>
    </row>
    <row r="290" spans="1:15" s="2" customFormat="1" x14ac:dyDescent="0.25">
      <c r="A290" s="47"/>
      <c r="B290" s="48"/>
      <c r="C290" s="49"/>
      <c r="D290" s="49"/>
      <c r="E290" s="50"/>
      <c r="F290" s="50"/>
      <c r="G290" s="50"/>
      <c r="H290" s="50"/>
      <c r="I290" s="50"/>
      <c r="J290" s="50"/>
      <c r="K290" s="50"/>
      <c r="L290" s="50"/>
      <c r="M290" s="50"/>
      <c r="N290" s="50"/>
      <c r="O290" s="51"/>
    </row>
    <row r="291" spans="1:15" s="2" customFormat="1" x14ac:dyDescent="0.25">
      <c r="A291" s="47"/>
      <c r="B291" s="48"/>
      <c r="C291" s="49"/>
      <c r="D291" s="49"/>
      <c r="E291" s="50"/>
      <c r="F291" s="50"/>
      <c r="G291" s="50"/>
      <c r="H291" s="50"/>
      <c r="I291" s="50"/>
      <c r="J291" s="50"/>
      <c r="K291" s="50"/>
      <c r="L291" s="50"/>
      <c r="M291" s="50"/>
      <c r="N291" s="50"/>
      <c r="O291" s="51"/>
    </row>
    <row r="292" spans="1:15" s="2" customFormat="1" x14ac:dyDescent="0.25">
      <c r="A292" s="47"/>
      <c r="B292" s="48"/>
      <c r="C292" s="49"/>
      <c r="D292" s="49"/>
      <c r="E292" s="50"/>
      <c r="F292" s="50"/>
      <c r="G292" s="50"/>
      <c r="H292" s="50"/>
      <c r="I292" s="50"/>
      <c r="J292" s="50"/>
      <c r="K292" s="50"/>
      <c r="L292" s="50"/>
      <c r="M292" s="50"/>
      <c r="N292" s="50"/>
      <c r="O292" s="51"/>
    </row>
    <row r="293" spans="1:15" s="2" customFormat="1" x14ac:dyDescent="0.25">
      <c r="A293" s="47"/>
      <c r="B293" s="48"/>
      <c r="C293" s="49"/>
      <c r="D293" s="49"/>
      <c r="E293" s="50"/>
      <c r="F293" s="50"/>
      <c r="G293" s="50"/>
      <c r="H293" s="50"/>
      <c r="I293" s="50"/>
      <c r="J293" s="50"/>
      <c r="K293" s="50"/>
      <c r="L293" s="50"/>
      <c r="M293" s="50"/>
      <c r="N293" s="50"/>
      <c r="O293" s="51"/>
    </row>
    <row r="294" spans="1:15" s="2" customFormat="1" x14ac:dyDescent="0.25">
      <c r="A294" s="47"/>
      <c r="B294" s="48"/>
      <c r="C294" s="49"/>
      <c r="D294" s="49"/>
      <c r="E294" s="50"/>
      <c r="F294" s="50"/>
      <c r="G294" s="50"/>
      <c r="H294" s="50"/>
      <c r="I294" s="50"/>
      <c r="J294" s="50"/>
      <c r="K294" s="50"/>
      <c r="L294" s="50"/>
      <c r="M294" s="50"/>
      <c r="N294" s="50"/>
      <c r="O294" s="51"/>
    </row>
    <row r="295" spans="1:15" s="2" customFormat="1" x14ac:dyDescent="0.25">
      <c r="A295" s="47"/>
      <c r="B295" s="48"/>
      <c r="C295" s="49"/>
      <c r="D295" s="49"/>
      <c r="E295" s="50"/>
      <c r="F295" s="50"/>
      <c r="G295" s="50"/>
      <c r="H295" s="50"/>
      <c r="I295" s="50"/>
      <c r="J295" s="50"/>
      <c r="K295" s="50"/>
      <c r="L295" s="50"/>
      <c r="M295" s="50"/>
      <c r="N295" s="50"/>
      <c r="O295" s="51"/>
    </row>
    <row r="296" spans="1:15" s="2" customFormat="1" x14ac:dyDescent="0.25">
      <c r="A296" s="47"/>
      <c r="B296" s="48"/>
      <c r="C296" s="49"/>
      <c r="D296" s="49"/>
      <c r="E296" s="50"/>
      <c r="F296" s="50"/>
      <c r="G296" s="50"/>
      <c r="H296" s="50"/>
      <c r="I296" s="50"/>
      <c r="J296" s="50"/>
      <c r="K296" s="50"/>
      <c r="L296" s="50"/>
      <c r="M296" s="50"/>
      <c r="N296" s="50"/>
      <c r="O296" s="51"/>
    </row>
    <row r="297" spans="1:15" s="2" customFormat="1" x14ac:dyDescent="0.25">
      <c r="A297" s="47"/>
      <c r="B297" s="48"/>
      <c r="C297" s="49"/>
      <c r="D297" s="49"/>
      <c r="E297" s="50"/>
      <c r="F297" s="50"/>
      <c r="G297" s="50"/>
      <c r="H297" s="50"/>
      <c r="I297" s="50"/>
      <c r="J297" s="50"/>
      <c r="K297" s="50"/>
      <c r="L297" s="50"/>
      <c r="M297" s="50"/>
      <c r="N297" s="50"/>
      <c r="O297" s="51"/>
    </row>
    <row r="298" spans="1:15" s="2" customFormat="1" x14ac:dyDescent="0.25">
      <c r="A298" s="47"/>
      <c r="B298" s="48"/>
      <c r="C298" s="49"/>
      <c r="D298" s="49"/>
      <c r="E298" s="50"/>
      <c r="F298" s="50"/>
      <c r="G298" s="50"/>
      <c r="H298" s="50"/>
      <c r="I298" s="50"/>
      <c r="J298" s="50"/>
      <c r="K298" s="50"/>
      <c r="L298" s="50"/>
      <c r="M298" s="50"/>
      <c r="N298" s="50"/>
      <c r="O298" s="51"/>
    </row>
    <row r="299" spans="1:15" s="2" customFormat="1" x14ac:dyDescent="0.25">
      <c r="A299" s="47"/>
      <c r="B299" s="48"/>
      <c r="C299" s="49"/>
      <c r="D299" s="49"/>
      <c r="E299" s="50"/>
      <c r="F299" s="50"/>
      <c r="G299" s="50"/>
      <c r="H299" s="50"/>
      <c r="I299" s="50"/>
      <c r="J299" s="50"/>
      <c r="K299" s="50"/>
      <c r="L299" s="50"/>
      <c r="M299" s="50"/>
      <c r="N299" s="50"/>
      <c r="O299" s="51"/>
    </row>
    <row r="300" spans="1:15" s="2" customFormat="1" x14ac:dyDescent="0.25">
      <c r="A300" s="47"/>
      <c r="B300" s="48"/>
      <c r="C300" s="49"/>
      <c r="D300" s="49"/>
      <c r="E300" s="50"/>
      <c r="F300" s="50"/>
      <c r="G300" s="50"/>
      <c r="H300" s="50"/>
      <c r="I300" s="50"/>
      <c r="J300" s="50"/>
      <c r="K300" s="50"/>
      <c r="L300" s="50"/>
      <c r="M300" s="50"/>
      <c r="N300" s="50"/>
      <c r="O300" s="51"/>
    </row>
    <row r="301" spans="1:15" s="2" customFormat="1" x14ac:dyDescent="0.25">
      <c r="A301" s="47"/>
      <c r="B301" s="48"/>
      <c r="C301" s="49"/>
      <c r="D301" s="49"/>
      <c r="E301" s="50"/>
      <c r="F301" s="50"/>
      <c r="G301" s="50"/>
      <c r="H301" s="50"/>
      <c r="I301" s="50"/>
      <c r="J301" s="50"/>
      <c r="K301" s="50"/>
      <c r="L301" s="50"/>
      <c r="M301" s="50"/>
      <c r="N301" s="50"/>
      <c r="O301" s="51"/>
    </row>
    <row r="302" spans="1:15" s="2" customFormat="1" x14ac:dyDescent="0.25">
      <c r="A302" s="47"/>
      <c r="B302" s="48"/>
      <c r="C302" s="49"/>
      <c r="D302" s="49"/>
      <c r="E302" s="50"/>
      <c r="F302" s="50"/>
      <c r="G302" s="50"/>
      <c r="H302" s="50"/>
      <c r="I302" s="50"/>
      <c r="J302" s="50"/>
      <c r="K302" s="50"/>
      <c r="L302" s="50"/>
      <c r="M302" s="50"/>
      <c r="N302" s="50"/>
      <c r="O302" s="51"/>
    </row>
    <row r="303" spans="1:15" s="2" customFormat="1" x14ac:dyDescent="0.25">
      <c r="A303" s="47"/>
      <c r="B303" s="48"/>
      <c r="C303" s="49"/>
      <c r="D303" s="49"/>
      <c r="E303" s="50"/>
      <c r="F303" s="50"/>
      <c r="G303" s="50"/>
      <c r="H303" s="50"/>
      <c r="I303" s="50"/>
      <c r="J303" s="50"/>
      <c r="K303" s="50"/>
      <c r="L303" s="50"/>
      <c r="M303" s="50"/>
      <c r="N303" s="50"/>
      <c r="O303" s="51"/>
    </row>
    <row r="304" spans="1:15" s="2" customFormat="1" x14ac:dyDescent="0.25">
      <c r="A304" s="47"/>
      <c r="B304" s="48"/>
      <c r="C304" s="49"/>
      <c r="D304" s="49"/>
      <c r="E304" s="50"/>
      <c r="F304" s="50"/>
      <c r="G304" s="50"/>
      <c r="H304" s="50"/>
      <c r="I304" s="50"/>
      <c r="J304" s="50"/>
      <c r="K304" s="50"/>
      <c r="L304" s="50"/>
      <c r="M304" s="50"/>
      <c r="N304" s="50"/>
      <c r="O304" s="51"/>
    </row>
    <row r="305" spans="1:15" s="2" customFormat="1" x14ac:dyDescent="0.25">
      <c r="A305" s="47"/>
      <c r="B305" s="48"/>
      <c r="C305" s="49"/>
      <c r="D305" s="49"/>
      <c r="E305" s="50"/>
      <c r="F305" s="50"/>
      <c r="G305" s="50"/>
      <c r="H305" s="50"/>
      <c r="I305" s="50"/>
      <c r="J305" s="50"/>
      <c r="K305" s="50"/>
      <c r="L305" s="50"/>
      <c r="M305" s="50"/>
      <c r="N305" s="50"/>
      <c r="O305" s="51"/>
    </row>
    <row r="306" spans="1:15" s="2" customFormat="1" x14ac:dyDescent="0.25">
      <c r="A306" s="47"/>
      <c r="B306" s="48"/>
      <c r="C306" s="49"/>
      <c r="D306" s="49"/>
      <c r="E306" s="50"/>
      <c r="F306" s="50"/>
      <c r="G306" s="50"/>
      <c r="H306" s="50"/>
      <c r="I306" s="50"/>
      <c r="J306" s="50"/>
      <c r="K306" s="50"/>
      <c r="L306" s="50"/>
      <c r="M306" s="50"/>
      <c r="N306" s="50"/>
      <c r="O306" s="51"/>
    </row>
    <row r="307" spans="1:15" s="2" customFormat="1" x14ac:dyDescent="0.25">
      <c r="A307" s="47"/>
      <c r="B307" s="48"/>
      <c r="C307" s="49"/>
      <c r="D307" s="49"/>
      <c r="E307" s="50"/>
      <c r="F307" s="50"/>
      <c r="G307" s="50"/>
      <c r="H307" s="50"/>
      <c r="I307" s="50"/>
      <c r="J307" s="50"/>
      <c r="K307" s="50"/>
      <c r="L307" s="50"/>
      <c r="M307" s="50"/>
      <c r="N307" s="50"/>
      <c r="O307" s="51"/>
    </row>
    <row r="308" spans="1:15" s="2" customFormat="1" x14ac:dyDescent="0.25">
      <c r="A308" s="47"/>
      <c r="B308" s="48"/>
      <c r="C308" s="49"/>
      <c r="D308" s="49"/>
      <c r="E308" s="50"/>
      <c r="F308" s="50"/>
      <c r="G308" s="50"/>
      <c r="H308" s="50"/>
      <c r="I308" s="50"/>
      <c r="J308" s="50"/>
      <c r="K308" s="50"/>
      <c r="L308" s="50"/>
      <c r="M308" s="50"/>
      <c r="N308" s="50"/>
      <c r="O308" s="51"/>
    </row>
    <row r="309" spans="1:15" s="2" customFormat="1" x14ac:dyDescent="0.25">
      <c r="A309" s="47"/>
      <c r="B309" s="48"/>
      <c r="C309" s="49"/>
      <c r="D309" s="49"/>
      <c r="E309" s="50"/>
      <c r="F309" s="50"/>
      <c r="G309" s="50"/>
      <c r="H309" s="50"/>
      <c r="I309" s="50"/>
      <c r="J309" s="50"/>
      <c r="K309" s="50"/>
      <c r="L309" s="50"/>
      <c r="M309" s="50"/>
      <c r="N309" s="50"/>
      <c r="O309" s="51"/>
    </row>
    <row r="310" spans="1:15" s="2" customFormat="1" x14ac:dyDescent="0.25">
      <c r="A310" s="47"/>
      <c r="B310" s="48"/>
      <c r="C310" s="49"/>
      <c r="D310" s="49"/>
      <c r="E310" s="50"/>
      <c r="F310" s="50"/>
      <c r="G310" s="50"/>
      <c r="H310" s="50"/>
      <c r="I310" s="50"/>
      <c r="J310" s="50"/>
      <c r="K310" s="50"/>
      <c r="L310" s="50"/>
      <c r="M310" s="50"/>
      <c r="N310" s="50"/>
      <c r="O310" s="51"/>
    </row>
    <row r="311" spans="1:15" s="2" customFormat="1" x14ac:dyDescent="0.25">
      <c r="A311" s="47"/>
      <c r="B311" s="48"/>
      <c r="C311" s="49"/>
      <c r="D311" s="49"/>
      <c r="E311" s="50"/>
      <c r="F311" s="50"/>
      <c r="G311" s="50"/>
      <c r="H311" s="50"/>
      <c r="I311" s="50"/>
      <c r="J311" s="50"/>
      <c r="K311" s="50"/>
      <c r="L311" s="50"/>
      <c r="M311" s="50"/>
      <c r="N311" s="50"/>
      <c r="O311" s="51"/>
    </row>
    <row r="312" spans="1:15" s="2" customFormat="1" x14ac:dyDescent="0.25">
      <c r="A312" s="47"/>
      <c r="B312" s="48"/>
      <c r="C312" s="49"/>
      <c r="D312" s="49"/>
      <c r="E312" s="50"/>
      <c r="F312" s="50"/>
      <c r="G312" s="50"/>
      <c r="H312" s="50"/>
      <c r="I312" s="50"/>
      <c r="J312" s="50"/>
      <c r="K312" s="50"/>
      <c r="L312" s="50"/>
      <c r="M312" s="50"/>
      <c r="N312" s="50"/>
      <c r="O312" s="51"/>
    </row>
    <row r="313" spans="1:15" s="2" customFormat="1" x14ac:dyDescent="0.25">
      <c r="A313" s="47"/>
      <c r="B313" s="48"/>
      <c r="C313" s="49"/>
      <c r="D313" s="49"/>
      <c r="E313" s="50"/>
      <c r="F313" s="50"/>
      <c r="G313" s="50"/>
      <c r="H313" s="50"/>
      <c r="I313" s="50"/>
      <c r="J313" s="50"/>
      <c r="K313" s="50"/>
      <c r="L313" s="50"/>
      <c r="M313" s="50"/>
      <c r="N313" s="50"/>
      <c r="O313" s="51"/>
    </row>
    <row r="314" spans="1:15" s="2" customFormat="1" x14ac:dyDescent="0.25">
      <c r="A314" s="47"/>
      <c r="B314" s="48"/>
      <c r="C314" s="49"/>
      <c r="D314" s="49"/>
      <c r="E314" s="50"/>
      <c r="F314" s="50"/>
      <c r="G314" s="50"/>
      <c r="H314" s="50"/>
      <c r="I314" s="50"/>
      <c r="J314" s="50"/>
      <c r="K314" s="50"/>
      <c r="L314" s="50"/>
      <c r="M314" s="50"/>
      <c r="N314" s="50"/>
      <c r="O314" s="51"/>
    </row>
    <row r="315" spans="1:15" s="2" customFormat="1" x14ac:dyDescent="0.25">
      <c r="A315" s="47"/>
      <c r="B315" s="48"/>
      <c r="C315" s="49"/>
      <c r="D315" s="49"/>
      <c r="E315" s="50"/>
      <c r="F315" s="50"/>
      <c r="G315" s="50"/>
      <c r="H315" s="50"/>
      <c r="I315" s="50"/>
      <c r="J315" s="50"/>
      <c r="K315" s="50"/>
      <c r="L315" s="50"/>
      <c r="M315" s="50"/>
      <c r="N315" s="50"/>
      <c r="O315" s="51"/>
    </row>
    <row r="316" spans="1:15" s="2" customFormat="1" x14ac:dyDescent="0.25">
      <c r="A316" s="47"/>
      <c r="B316" s="48"/>
      <c r="C316" s="49"/>
      <c r="D316" s="49"/>
      <c r="E316" s="50"/>
      <c r="F316" s="50"/>
      <c r="G316" s="50"/>
      <c r="H316" s="50"/>
      <c r="I316" s="50"/>
      <c r="J316" s="50"/>
      <c r="K316" s="50"/>
      <c r="L316" s="50"/>
      <c r="M316" s="50"/>
      <c r="N316" s="50"/>
      <c r="O316" s="51"/>
    </row>
    <row r="317" spans="1:15" s="2" customFormat="1" x14ac:dyDescent="0.25">
      <c r="A317" s="47"/>
      <c r="B317" s="48"/>
      <c r="C317" s="49"/>
      <c r="D317" s="49"/>
      <c r="E317" s="50"/>
      <c r="F317" s="50"/>
      <c r="G317" s="50"/>
      <c r="H317" s="50"/>
      <c r="I317" s="50"/>
      <c r="J317" s="50"/>
      <c r="K317" s="50"/>
      <c r="L317" s="50"/>
      <c r="M317" s="50"/>
      <c r="N317" s="50"/>
      <c r="O317" s="51"/>
    </row>
    <row r="318" spans="1:15" s="2" customFormat="1" x14ac:dyDescent="0.25">
      <c r="A318" s="47"/>
      <c r="B318" s="48"/>
      <c r="C318" s="49"/>
      <c r="D318" s="49"/>
      <c r="E318" s="50"/>
      <c r="F318" s="50"/>
      <c r="G318" s="50"/>
      <c r="H318" s="50"/>
      <c r="I318" s="50"/>
      <c r="J318" s="50"/>
      <c r="K318" s="50"/>
      <c r="L318" s="50"/>
      <c r="M318" s="50"/>
      <c r="N318" s="50"/>
      <c r="O318" s="51"/>
    </row>
    <row r="319" spans="1:15" s="2" customFormat="1" x14ac:dyDescent="0.25">
      <c r="A319" s="47"/>
      <c r="B319" s="48"/>
      <c r="C319" s="49"/>
      <c r="D319" s="49"/>
      <c r="E319" s="50"/>
      <c r="F319" s="50"/>
      <c r="G319" s="50"/>
      <c r="H319" s="50"/>
      <c r="I319" s="50"/>
      <c r="J319" s="50"/>
      <c r="K319" s="50"/>
      <c r="L319" s="50"/>
      <c r="M319" s="50"/>
      <c r="N319" s="50"/>
      <c r="O319" s="51"/>
    </row>
    <row r="320" spans="1:15" s="2" customFormat="1" x14ac:dyDescent="0.25">
      <c r="A320" s="47"/>
      <c r="B320" s="48"/>
      <c r="C320" s="49"/>
      <c r="D320" s="49"/>
      <c r="E320" s="50"/>
      <c r="F320" s="50"/>
      <c r="G320" s="50"/>
      <c r="H320" s="50"/>
      <c r="I320" s="50"/>
      <c r="J320" s="50"/>
      <c r="K320" s="50"/>
      <c r="L320" s="50"/>
      <c r="M320" s="50"/>
      <c r="N320" s="50"/>
      <c r="O320" s="51"/>
    </row>
    <row r="321" spans="1:15" s="2" customFormat="1" x14ac:dyDescent="0.25">
      <c r="A321" s="47"/>
      <c r="B321" s="48"/>
      <c r="C321" s="49"/>
      <c r="D321" s="49"/>
      <c r="E321" s="50"/>
      <c r="F321" s="50"/>
      <c r="G321" s="50"/>
      <c r="H321" s="50"/>
      <c r="I321" s="50"/>
      <c r="J321" s="50"/>
      <c r="K321" s="50"/>
      <c r="L321" s="50"/>
      <c r="M321" s="50"/>
      <c r="N321" s="50"/>
      <c r="O321" s="51"/>
    </row>
    <row r="322" spans="1:15" s="2" customFormat="1" x14ac:dyDescent="0.25">
      <c r="A322" s="47"/>
      <c r="B322" s="48"/>
      <c r="C322" s="49"/>
      <c r="D322" s="49"/>
      <c r="E322" s="50"/>
      <c r="F322" s="50"/>
      <c r="G322" s="50"/>
      <c r="H322" s="50"/>
      <c r="I322" s="50"/>
      <c r="J322" s="50"/>
      <c r="K322" s="50"/>
      <c r="L322" s="50"/>
      <c r="M322" s="50"/>
      <c r="N322" s="50"/>
      <c r="O322" s="51"/>
    </row>
    <row r="323" spans="1:15" s="2" customFormat="1" x14ac:dyDescent="0.25">
      <c r="A323" s="47"/>
      <c r="B323" s="48"/>
      <c r="C323" s="49"/>
      <c r="D323" s="49"/>
      <c r="E323" s="50"/>
      <c r="F323" s="50"/>
      <c r="G323" s="50"/>
      <c r="H323" s="50"/>
      <c r="I323" s="50"/>
      <c r="J323" s="50"/>
      <c r="K323" s="50"/>
      <c r="L323" s="50"/>
      <c r="M323" s="50"/>
      <c r="N323" s="50"/>
      <c r="O323" s="51"/>
    </row>
    <row r="324" spans="1:15" s="2" customFormat="1" x14ac:dyDescent="0.25">
      <c r="A324" s="47"/>
      <c r="B324" s="48"/>
      <c r="C324" s="49"/>
      <c r="D324" s="49"/>
      <c r="E324" s="50"/>
      <c r="F324" s="50"/>
      <c r="G324" s="50"/>
      <c r="H324" s="50"/>
      <c r="I324" s="50"/>
      <c r="J324" s="50"/>
      <c r="K324" s="50"/>
      <c r="L324" s="50"/>
      <c r="M324" s="50"/>
      <c r="N324" s="50"/>
      <c r="O324" s="51"/>
    </row>
    <row r="325" spans="1:15" s="2" customFormat="1" x14ac:dyDescent="0.25">
      <c r="A325" s="47"/>
      <c r="B325" s="48"/>
      <c r="C325" s="49"/>
      <c r="D325" s="49"/>
      <c r="E325" s="50"/>
      <c r="F325" s="50"/>
      <c r="G325" s="50"/>
      <c r="H325" s="50"/>
      <c r="I325" s="50"/>
      <c r="J325" s="50"/>
      <c r="K325" s="50"/>
      <c r="L325" s="50"/>
      <c r="M325" s="50"/>
      <c r="N325" s="50"/>
      <c r="O325" s="51"/>
    </row>
    <row r="326" spans="1:15" s="2" customFormat="1" x14ac:dyDescent="0.25">
      <c r="A326" s="47"/>
      <c r="B326" s="48"/>
      <c r="C326" s="49"/>
      <c r="D326" s="49"/>
      <c r="E326" s="50"/>
      <c r="F326" s="50"/>
      <c r="G326" s="50"/>
      <c r="H326" s="50"/>
      <c r="I326" s="50"/>
      <c r="J326" s="50"/>
      <c r="K326" s="50"/>
      <c r="L326" s="50"/>
      <c r="M326" s="50"/>
      <c r="N326" s="50"/>
      <c r="O326" s="51"/>
    </row>
    <row r="327" spans="1:15" s="2" customFormat="1" x14ac:dyDescent="0.25">
      <c r="A327" s="47"/>
      <c r="B327" s="48"/>
      <c r="C327" s="49"/>
      <c r="D327" s="49"/>
      <c r="E327" s="50"/>
      <c r="F327" s="50"/>
      <c r="G327" s="50"/>
      <c r="H327" s="50"/>
      <c r="I327" s="50"/>
      <c r="J327" s="50"/>
      <c r="K327" s="50"/>
      <c r="L327" s="50"/>
      <c r="M327" s="50"/>
      <c r="N327" s="50"/>
      <c r="O327" s="51"/>
    </row>
    <row r="328" spans="1:15" s="2" customFormat="1" x14ac:dyDescent="0.25">
      <c r="A328" s="47"/>
      <c r="B328" s="48"/>
      <c r="C328" s="49"/>
      <c r="D328" s="49"/>
      <c r="E328" s="50"/>
      <c r="F328" s="50"/>
      <c r="G328" s="50"/>
      <c r="H328" s="50"/>
      <c r="I328" s="50"/>
      <c r="J328" s="50"/>
      <c r="K328" s="50"/>
      <c r="L328" s="50"/>
      <c r="M328" s="50"/>
      <c r="N328" s="50"/>
      <c r="O328" s="51"/>
    </row>
    <row r="329" spans="1:15" s="2" customFormat="1" x14ac:dyDescent="0.25">
      <c r="A329" s="47"/>
      <c r="B329" s="48"/>
      <c r="C329" s="49"/>
      <c r="D329" s="49"/>
      <c r="E329" s="50"/>
      <c r="F329" s="50"/>
      <c r="G329" s="50"/>
      <c r="H329" s="50"/>
      <c r="I329" s="50"/>
      <c r="J329" s="50"/>
      <c r="K329" s="50"/>
      <c r="L329" s="50"/>
      <c r="M329" s="50"/>
      <c r="N329" s="50"/>
      <c r="O329" s="51"/>
    </row>
    <row r="330" spans="1:15" s="2" customFormat="1" x14ac:dyDescent="0.25">
      <c r="A330" s="47"/>
      <c r="B330" s="48"/>
      <c r="C330" s="49"/>
      <c r="D330" s="49"/>
      <c r="E330" s="50"/>
      <c r="F330" s="50"/>
      <c r="G330" s="50"/>
      <c r="H330" s="50"/>
      <c r="I330" s="50"/>
      <c r="J330" s="50"/>
      <c r="K330" s="50"/>
      <c r="L330" s="50"/>
      <c r="M330" s="50"/>
      <c r="N330" s="50"/>
      <c r="O330" s="51"/>
    </row>
    <row r="331" spans="1:15" s="2" customFormat="1" x14ac:dyDescent="0.25">
      <c r="A331" s="47"/>
      <c r="B331" s="48"/>
      <c r="C331" s="49"/>
      <c r="D331" s="49"/>
      <c r="E331" s="50"/>
      <c r="F331" s="50"/>
      <c r="G331" s="50"/>
      <c r="H331" s="50"/>
      <c r="I331" s="50"/>
      <c r="J331" s="50"/>
      <c r="K331" s="50"/>
      <c r="L331" s="50"/>
      <c r="M331" s="50"/>
      <c r="N331" s="50"/>
      <c r="O331" s="51"/>
    </row>
    <row r="332" spans="1:15" s="2" customFormat="1" x14ac:dyDescent="0.25">
      <c r="A332" s="47"/>
      <c r="B332" s="48"/>
      <c r="C332" s="49"/>
      <c r="D332" s="49"/>
      <c r="E332" s="50"/>
      <c r="F332" s="50"/>
      <c r="G332" s="50"/>
      <c r="H332" s="50"/>
      <c r="I332" s="50"/>
      <c r="J332" s="50"/>
      <c r="K332" s="50"/>
      <c r="L332" s="50"/>
      <c r="M332" s="50"/>
      <c r="N332" s="50"/>
      <c r="O332" s="51"/>
    </row>
    <row r="333" spans="1:15" s="2" customFormat="1" x14ac:dyDescent="0.25">
      <c r="A333" s="47"/>
      <c r="B333" s="48"/>
      <c r="C333" s="49"/>
      <c r="D333" s="49"/>
      <c r="E333" s="50"/>
      <c r="F333" s="50"/>
      <c r="G333" s="50"/>
      <c r="H333" s="50"/>
      <c r="I333" s="50"/>
      <c r="J333" s="50"/>
      <c r="K333" s="50"/>
      <c r="L333" s="50"/>
      <c r="M333" s="50"/>
      <c r="N333" s="50"/>
      <c r="O333" s="51"/>
    </row>
    <row r="334" spans="1:15" s="2" customFormat="1" x14ac:dyDescent="0.25">
      <c r="A334" s="47"/>
      <c r="B334" s="48"/>
      <c r="C334" s="49"/>
      <c r="D334" s="49"/>
      <c r="E334" s="50"/>
      <c r="F334" s="50"/>
      <c r="G334" s="50"/>
      <c r="H334" s="50"/>
      <c r="I334" s="50"/>
      <c r="J334" s="50"/>
      <c r="K334" s="50"/>
      <c r="L334" s="50"/>
      <c r="M334" s="50"/>
      <c r="N334" s="50"/>
      <c r="O334" s="51"/>
    </row>
    <row r="335" spans="1:15" s="2" customFormat="1" x14ac:dyDescent="0.25">
      <c r="A335" s="47"/>
      <c r="B335" s="48"/>
      <c r="C335" s="49"/>
      <c r="D335" s="49"/>
      <c r="E335" s="50"/>
      <c r="F335" s="50"/>
      <c r="G335" s="50"/>
      <c r="H335" s="50"/>
      <c r="I335" s="50"/>
      <c r="J335" s="50"/>
      <c r="K335" s="50"/>
      <c r="L335" s="50"/>
      <c r="M335" s="50"/>
      <c r="N335" s="50"/>
      <c r="O335" s="51"/>
    </row>
    <row r="336" spans="1:15" s="2" customFormat="1" x14ac:dyDescent="0.25">
      <c r="A336" s="47"/>
      <c r="B336" s="48"/>
      <c r="C336" s="49"/>
      <c r="D336" s="49"/>
      <c r="E336" s="50"/>
      <c r="F336" s="50"/>
      <c r="G336" s="50"/>
      <c r="H336" s="50"/>
      <c r="I336" s="50"/>
      <c r="J336" s="50"/>
      <c r="K336" s="50"/>
      <c r="L336" s="50"/>
      <c r="M336" s="50"/>
      <c r="N336" s="50"/>
      <c r="O336" s="51"/>
    </row>
    <row r="337" spans="1:15" s="2" customFormat="1" x14ac:dyDescent="0.25">
      <c r="A337" s="47"/>
      <c r="B337" s="48"/>
      <c r="C337" s="49"/>
      <c r="D337" s="49"/>
      <c r="E337" s="50"/>
      <c r="F337" s="50"/>
      <c r="G337" s="50"/>
      <c r="H337" s="50"/>
      <c r="I337" s="50"/>
      <c r="J337" s="50"/>
      <c r="K337" s="50"/>
      <c r="L337" s="50"/>
      <c r="M337" s="50"/>
      <c r="N337" s="50"/>
      <c r="O337" s="51"/>
    </row>
    <row r="338" spans="1:15" s="2" customFormat="1" x14ac:dyDescent="0.25">
      <c r="A338" s="47"/>
      <c r="B338" s="48"/>
      <c r="C338" s="49"/>
      <c r="D338" s="49"/>
      <c r="E338" s="50"/>
      <c r="F338" s="50"/>
      <c r="G338" s="50"/>
      <c r="H338" s="50"/>
      <c r="I338" s="50"/>
      <c r="J338" s="50"/>
      <c r="K338" s="50"/>
      <c r="L338" s="50"/>
      <c r="M338" s="50"/>
      <c r="N338" s="50"/>
      <c r="O338" s="51"/>
    </row>
    <row r="339" spans="1:15" s="2" customFormat="1" x14ac:dyDescent="0.25">
      <c r="A339" s="47"/>
      <c r="B339" s="48"/>
      <c r="C339" s="49"/>
      <c r="D339" s="49"/>
      <c r="E339" s="50"/>
      <c r="F339" s="50"/>
      <c r="G339" s="50"/>
      <c r="H339" s="50"/>
      <c r="I339" s="50"/>
      <c r="J339" s="50"/>
      <c r="K339" s="50"/>
      <c r="L339" s="50"/>
      <c r="M339" s="50"/>
      <c r="N339" s="50"/>
      <c r="O339" s="51"/>
    </row>
    <row r="340" spans="1:15" s="2" customFormat="1" x14ac:dyDescent="0.25">
      <c r="A340" s="47"/>
      <c r="B340" s="48"/>
      <c r="C340" s="49"/>
      <c r="D340" s="49"/>
      <c r="E340" s="50"/>
      <c r="F340" s="50"/>
      <c r="G340" s="50"/>
      <c r="H340" s="50"/>
      <c r="I340" s="50"/>
      <c r="J340" s="50"/>
      <c r="K340" s="50"/>
      <c r="L340" s="50"/>
      <c r="M340" s="50"/>
      <c r="N340" s="50"/>
      <c r="O340" s="51"/>
    </row>
    <row r="341" spans="1:15" s="2" customFormat="1" x14ac:dyDescent="0.25">
      <c r="A341" s="47"/>
      <c r="B341" s="48"/>
      <c r="C341" s="49"/>
      <c r="D341" s="49"/>
      <c r="E341" s="50"/>
      <c r="F341" s="50"/>
      <c r="G341" s="50"/>
      <c r="H341" s="50"/>
      <c r="I341" s="50"/>
      <c r="J341" s="50"/>
      <c r="K341" s="50"/>
      <c r="L341" s="50"/>
      <c r="M341" s="50"/>
      <c r="N341" s="50"/>
      <c r="O341" s="51"/>
    </row>
    <row r="342" spans="1:15" s="2" customFormat="1" x14ac:dyDescent="0.25">
      <c r="A342" s="47"/>
      <c r="B342" s="48"/>
      <c r="C342" s="49"/>
      <c r="D342" s="49"/>
      <c r="E342" s="50"/>
      <c r="F342" s="50"/>
      <c r="G342" s="50"/>
      <c r="H342" s="50"/>
      <c r="I342" s="50"/>
      <c r="J342" s="50"/>
      <c r="K342" s="50"/>
      <c r="L342" s="50"/>
      <c r="M342" s="50"/>
      <c r="N342" s="50"/>
      <c r="O342" s="51"/>
    </row>
    <row r="343" spans="1:15" s="2" customFormat="1" x14ac:dyDescent="0.25">
      <c r="A343" s="47"/>
      <c r="B343" s="48"/>
      <c r="C343" s="49"/>
      <c r="D343" s="49"/>
      <c r="E343" s="50"/>
      <c r="F343" s="50"/>
      <c r="G343" s="50"/>
      <c r="H343" s="50"/>
      <c r="I343" s="50"/>
      <c r="J343" s="50"/>
      <c r="K343" s="50"/>
      <c r="L343" s="50"/>
      <c r="M343" s="50"/>
      <c r="N343" s="50"/>
      <c r="O343" s="51"/>
    </row>
    <row r="344" spans="1:15" s="2" customFormat="1" x14ac:dyDescent="0.25">
      <c r="A344" s="47"/>
      <c r="B344" s="48"/>
      <c r="C344" s="49"/>
      <c r="D344" s="49"/>
      <c r="E344" s="50"/>
      <c r="F344" s="50"/>
      <c r="G344" s="50"/>
      <c r="H344" s="50"/>
      <c r="I344" s="50"/>
      <c r="J344" s="50"/>
      <c r="K344" s="50"/>
      <c r="L344" s="50"/>
      <c r="M344" s="50"/>
      <c r="N344" s="50"/>
      <c r="O344" s="51"/>
    </row>
    <row r="345" spans="1:15" s="2" customFormat="1" x14ac:dyDescent="0.25">
      <c r="A345" s="47"/>
      <c r="B345" s="48"/>
      <c r="C345" s="49"/>
      <c r="D345" s="49"/>
      <c r="E345" s="50"/>
      <c r="F345" s="50"/>
      <c r="G345" s="50"/>
      <c r="H345" s="50"/>
      <c r="I345" s="50"/>
      <c r="J345" s="50"/>
      <c r="K345" s="50"/>
      <c r="L345" s="50"/>
      <c r="M345" s="50"/>
      <c r="N345" s="50"/>
      <c r="O345" s="51"/>
    </row>
    <row r="346" spans="1:15" s="2" customFormat="1" x14ac:dyDescent="0.25">
      <c r="A346" s="47"/>
      <c r="B346" s="48"/>
      <c r="C346" s="49"/>
      <c r="D346" s="49"/>
      <c r="E346" s="50"/>
      <c r="F346" s="50"/>
      <c r="G346" s="50"/>
      <c r="H346" s="50"/>
      <c r="I346" s="50"/>
      <c r="J346" s="50"/>
      <c r="K346" s="50"/>
      <c r="L346" s="50"/>
      <c r="M346" s="50"/>
      <c r="N346" s="50"/>
      <c r="O346" s="51"/>
    </row>
    <row r="347" spans="1:15" s="2" customFormat="1" x14ac:dyDescent="0.25">
      <c r="A347" s="47"/>
      <c r="B347" s="48"/>
      <c r="C347" s="49"/>
      <c r="D347" s="49"/>
      <c r="E347" s="50"/>
      <c r="F347" s="50"/>
      <c r="G347" s="50"/>
      <c r="H347" s="50"/>
      <c r="I347" s="50"/>
      <c r="J347" s="50"/>
      <c r="K347" s="50"/>
      <c r="L347" s="50"/>
      <c r="M347" s="50"/>
      <c r="N347" s="50"/>
      <c r="O347" s="51"/>
    </row>
    <row r="348" spans="1:15" s="2" customFormat="1" x14ac:dyDescent="0.25">
      <c r="A348" s="47"/>
      <c r="B348" s="48"/>
      <c r="C348" s="49"/>
      <c r="D348" s="49"/>
      <c r="E348" s="50"/>
      <c r="F348" s="50"/>
      <c r="G348" s="50"/>
      <c r="H348" s="50"/>
      <c r="I348" s="50"/>
      <c r="J348" s="50"/>
      <c r="K348" s="50"/>
      <c r="L348" s="50"/>
      <c r="M348" s="50"/>
      <c r="N348" s="50"/>
      <c r="O348" s="51"/>
    </row>
    <row r="349" spans="1:15" s="2" customFormat="1" x14ac:dyDescent="0.25">
      <c r="A349" s="47"/>
      <c r="B349" s="48"/>
      <c r="C349" s="49"/>
      <c r="D349" s="49"/>
      <c r="E349" s="50"/>
      <c r="F349" s="50"/>
      <c r="G349" s="50"/>
      <c r="H349" s="50"/>
      <c r="I349" s="50"/>
      <c r="J349" s="50"/>
      <c r="K349" s="50"/>
      <c r="L349" s="50"/>
      <c r="M349" s="50"/>
      <c r="N349" s="50"/>
      <c r="O349" s="51"/>
    </row>
    <row r="350" spans="1:15" s="2" customFormat="1" x14ac:dyDescent="0.25">
      <c r="A350" s="47"/>
      <c r="B350" s="48"/>
      <c r="C350" s="49"/>
      <c r="D350" s="49"/>
      <c r="E350" s="50"/>
      <c r="F350" s="50"/>
      <c r="G350" s="50"/>
      <c r="H350" s="50"/>
      <c r="I350" s="50"/>
      <c r="J350" s="50"/>
      <c r="K350" s="50"/>
      <c r="L350" s="50"/>
      <c r="M350" s="50"/>
      <c r="N350" s="50"/>
      <c r="O350" s="51"/>
    </row>
    <row r="351" spans="1:15" s="2" customFormat="1" x14ac:dyDescent="0.25">
      <c r="A351" s="47"/>
      <c r="B351" s="48"/>
      <c r="C351" s="49"/>
      <c r="D351" s="49"/>
      <c r="E351" s="50"/>
      <c r="F351" s="50"/>
      <c r="G351" s="50"/>
      <c r="H351" s="50"/>
      <c r="I351" s="50"/>
      <c r="J351" s="50"/>
      <c r="K351" s="50"/>
      <c r="L351" s="50"/>
      <c r="M351" s="50"/>
      <c r="N351" s="50"/>
      <c r="O351" s="51"/>
    </row>
    <row r="352" spans="1:15" s="2" customFormat="1" x14ac:dyDescent="0.25">
      <c r="A352" s="47"/>
      <c r="B352" s="48"/>
      <c r="C352" s="49"/>
      <c r="D352" s="49"/>
      <c r="E352" s="50"/>
      <c r="F352" s="50"/>
      <c r="G352" s="50"/>
      <c r="H352" s="50"/>
      <c r="I352" s="50"/>
      <c r="J352" s="50"/>
      <c r="K352" s="50"/>
      <c r="L352" s="50"/>
      <c r="M352" s="50"/>
      <c r="N352" s="50"/>
      <c r="O352" s="51"/>
    </row>
    <row r="353" spans="1:15" s="2" customFormat="1" x14ac:dyDescent="0.25">
      <c r="A353" s="47"/>
      <c r="B353" s="48"/>
      <c r="C353" s="49"/>
      <c r="D353" s="49"/>
      <c r="E353" s="50"/>
      <c r="F353" s="50"/>
      <c r="G353" s="50"/>
      <c r="H353" s="50"/>
      <c r="I353" s="50"/>
      <c r="J353" s="50"/>
      <c r="K353" s="50"/>
      <c r="L353" s="50"/>
      <c r="M353" s="50"/>
      <c r="N353" s="50"/>
      <c r="O353" s="51"/>
    </row>
    <row r="354" spans="1:15" s="2" customFormat="1" x14ac:dyDescent="0.25">
      <c r="A354" s="47"/>
      <c r="B354" s="48"/>
      <c r="C354" s="49"/>
      <c r="D354" s="49"/>
      <c r="E354" s="50"/>
      <c r="F354" s="50"/>
      <c r="G354" s="50"/>
      <c r="H354" s="50"/>
      <c r="I354" s="50"/>
      <c r="J354" s="50"/>
      <c r="K354" s="50"/>
      <c r="L354" s="50"/>
      <c r="M354" s="50"/>
      <c r="N354" s="50"/>
      <c r="O354" s="51"/>
    </row>
    <row r="355" spans="1:15" s="2" customFormat="1" x14ac:dyDescent="0.25">
      <c r="A355" s="47"/>
      <c r="B355" s="48"/>
      <c r="C355" s="49"/>
      <c r="D355" s="49"/>
      <c r="E355" s="50"/>
      <c r="F355" s="50"/>
      <c r="G355" s="50"/>
      <c r="H355" s="50"/>
      <c r="I355" s="50"/>
      <c r="J355" s="50"/>
      <c r="K355" s="50"/>
      <c r="L355" s="50"/>
      <c r="M355" s="50"/>
      <c r="N355" s="50"/>
      <c r="O355" s="51"/>
    </row>
    <row r="356" spans="1:15" s="2" customFormat="1" x14ac:dyDescent="0.25">
      <c r="A356" s="47"/>
      <c r="B356" s="48"/>
      <c r="C356" s="49"/>
      <c r="D356" s="49"/>
      <c r="E356" s="50"/>
      <c r="F356" s="50"/>
      <c r="G356" s="50"/>
      <c r="H356" s="50"/>
      <c r="I356" s="50"/>
      <c r="J356" s="50"/>
      <c r="K356" s="50"/>
      <c r="L356" s="50"/>
      <c r="M356" s="50"/>
      <c r="N356" s="50"/>
      <c r="O356" s="51"/>
    </row>
    <row r="357" spans="1:15" s="2" customFormat="1" x14ac:dyDescent="0.25">
      <c r="A357" s="47"/>
      <c r="B357" s="48"/>
      <c r="C357" s="49"/>
      <c r="D357" s="49"/>
      <c r="E357" s="50"/>
      <c r="F357" s="50"/>
      <c r="G357" s="50"/>
      <c r="H357" s="50"/>
      <c r="I357" s="50"/>
      <c r="J357" s="50"/>
      <c r="K357" s="50"/>
      <c r="L357" s="50"/>
      <c r="M357" s="50"/>
      <c r="N357" s="50"/>
      <c r="O357" s="51"/>
    </row>
    <row r="358" spans="1:15" s="2" customFormat="1" x14ac:dyDescent="0.25">
      <c r="A358" s="47"/>
      <c r="B358" s="48"/>
      <c r="C358" s="49"/>
      <c r="D358" s="49"/>
      <c r="E358" s="50"/>
      <c r="F358" s="50"/>
      <c r="G358" s="50"/>
      <c r="H358" s="50"/>
      <c r="I358" s="50"/>
      <c r="J358" s="50"/>
      <c r="K358" s="50"/>
      <c r="L358" s="50"/>
      <c r="M358" s="50"/>
      <c r="N358" s="50"/>
      <c r="O358" s="51"/>
    </row>
    <row r="359" spans="1:15" s="2" customFormat="1" x14ac:dyDescent="0.25">
      <c r="A359" s="47"/>
      <c r="B359" s="48"/>
      <c r="C359" s="49"/>
      <c r="D359" s="49"/>
      <c r="E359" s="50"/>
      <c r="F359" s="50"/>
      <c r="G359" s="50"/>
      <c r="H359" s="50"/>
      <c r="I359" s="50"/>
      <c r="J359" s="50"/>
      <c r="K359" s="50"/>
      <c r="L359" s="50"/>
      <c r="M359" s="50"/>
      <c r="N359" s="50"/>
      <c r="O359" s="51"/>
    </row>
    <row r="360" spans="1:15" s="2" customFormat="1" x14ac:dyDescent="0.25">
      <c r="A360" s="47"/>
      <c r="B360" s="48"/>
      <c r="C360" s="49"/>
      <c r="D360" s="49"/>
      <c r="E360" s="50"/>
      <c r="F360" s="50"/>
      <c r="G360" s="50"/>
      <c r="H360" s="50"/>
      <c r="I360" s="50"/>
      <c r="J360" s="50"/>
      <c r="K360" s="50"/>
      <c r="L360" s="50"/>
      <c r="M360" s="50"/>
      <c r="N360" s="50"/>
      <c r="O360" s="51"/>
    </row>
    <row r="361" spans="1:15" s="2" customFormat="1" x14ac:dyDescent="0.25">
      <c r="A361" s="47"/>
      <c r="B361" s="48"/>
      <c r="C361" s="49"/>
      <c r="D361" s="49"/>
      <c r="E361" s="50"/>
      <c r="F361" s="50"/>
      <c r="G361" s="50"/>
      <c r="H361" s="50"/>
      <c r="I361" s="50"/>
      <c r="J361" s="50"/>
      <c r="K361" s="50"/>
      <c r="L361" s="50"/>
      <c r="M361" s="50"/>
      <c r="N361" s="50"/>
      <c r="O361" s="51"/>
    </row>
    <row r="362" spans="1:15" s="2" customFormat="1" x14ac:dyDescent="0.25">
      <c r="A362" s="47"/>
      <c r="B362" s="48"/>
      <c r="C362" s="49"/>
      <c r="D362" s="49"/>
      <c r="E362" s="50"/>
      <c r="F362" s="50"/>
      <c r="G362" s="50"/>
      <c r="H362" s="50"/>
      <c r="I362" s="50"/>
      <c r="J362" s="50"/>
      <c r="K362" s="50"/>
      <c r="L362" s="50"/>
      <c r="M362" s="50"/>
      <c r="N362" s="50"/>
      <c r="O362" s="51"/>
    </row>
    <row r="363" spans="1:15" s="2" customFormat="1" x14ac:dyDescent="0.25">
      <c r="A363" s="47"/>
      <c r="B363" s="48"/>
      <c r="C363" s="49"/>
      <c r="D363" s="49"/>
      <c r="E363" s="50"/>
      <c r="F363" s="50"/>
      <c r="G363" s="50"/>
      <c r="H363" s="50"/>
      <c r="I363" s="50"/>
      <c r="J363" s="50"/>
      <c r="K363" s="50"/>
      <c r="L363" s="50"/>
      <c r="M363" s="50"/>
      <c r="N363" s="50"/>
      <c r="O363" s="51"/>
    </row>
    <row r="364" spans="1:15" s="2" customFormat="1" x14ac:dyDescent="0.25">
      <c r="A364" s="47"/>
      <c r="B364" s="48"/>
      <c r="C364" s="49"/>
      <c r="D364" s="49"/>
      <c r="E364" s="50"/>
      <c r="F364" s="50"/>
      <c r="G364" s="50"/>
      <c r="H364" s="50"/>
      <c r="I364" s="50"/>
      <c r="J364" s="50"/>
      <c r="K364" s="50"/>
      <c r="L364" s="50"/>
      <c r="M364" s="50"/>
      <c r="N364" s="50"/>
      <c r="O364" s="51"/>
    </row>
    <row r="365" spans="1:15" s="2" customFormat="1" x14ac:dyDescent="0.25">
      <c r="A365" s="47"/>
      <c r="B365" s="48"/>
      <c r="C365" s="49"/>
      <c r="D365" s="49"/>
      <c r="E365" s="50"/>
      <c r="F365" s="50"/>
      <c r="G365" s="50"/>
      <c r="H365" s="50"/>
      <c r="I365" s="50"/>
      <c r="J365" s="50"/>
      <c r="K365" s="50"/>
      <c r="L365" s="50"/>
      <c r="M365" s="50"/>
      <c r="N365" s="50"/>
      <c r="O365" s="51"/>
    </row>
    <row r="366" spans="1:15" s="2" customFormat="1" x14ac:dyDescent="0.25">
      <c r="A366" s="47"/>
      <c r="B366" s="48"/>
      <c r="C366" s="49"/>
      <c r="D366" s="49"/>
      <c r="E366" s="50"/>
      <c r="F366" s="50"/>
      <c r="G366" s="50"/>
      <c r="H366" s="50"/>
      <c r="I366" s="50"/>
      <c r="J366" s="50"/>
      <c r="K366" s="50"/>
      <c r="L366" s="50"/>
      <c r="M366" s="50"/>
      <c r="N366" s="50"/>
      <c r="O366" s="51"/>
    </row>
    <row r="367" spans="1:15" s="2" customFormat="1" x14ac:dyDescent="0.25">
      <c r="A367" s="47"/>
      <c r="B367" s="48"/>
      <c r="C367" s="49"/>
      <c r="D367" s="49"/>
      <c r="E367" s="50"/>
      <c r="F367" s="50"/>
      <c r="G367" s="50"/>
      <c r="H367" s="50"/>
      <c r="I367" s="50"/>
      <c r="J367" s="50"/>
      <c r="K367" s="50"/>
      <c r="L367" s="50"/>
      <c r="M367" s="50"/>
      <c r="N367" s="50"/>
      <c r="O367" s="51"/>
    </row>
    <row r="368" spans="1:15" s="2" customFormat="1" x14ac:dyDescent="0.25">
      <c r="A368" s="47"/>
      <c r="B368" s="48"/>
      <c r="C368" s="49"/>
      <c r="D368" s="49"/>
      <c r="E368" s="50"/>
      <c r="F368" s="50"/>
      <c r="G368" s="50"/>
      <c r="H368" s="50"/>
      <c r="I368" s="50"/>
      <c r="J368" s="50"/>
      <c r="K368" s="50"/>
      <c r="L368" s="50"/>
      <c r="M368" s="50"/>
      <c r="N368" s="50"/>
      <c r="O368" s="51"/>
    </row>
    <row r="369" spans="1:15" s="2" customFormat="1" x14ac:dyDescent="0.25">
      <c r="A369" s="47"/>
      <c r="B369" s="48"/>
      <c r="C369" s="49"/>
      <c r="D369" s="49"/>
      <c r="E369" s="50"/>
      <c r="F369" s="50"/>
      <c r="G369" s="50"/>
      <c r="H369" s="50"/>
      <c r="I369" s="50"/>
      <c r="J369" s="50"/>
      <c r="K369" s="50"/>
      <c r="L369" s="50"/>
      <c r="M369" s="50"/>
      <c r="N369" s="50"/>
      <c r="O369" s="51"/>
    </row>
    <row r="370" spans="1:15" s="2" customFormat="1" x14ac:dyDescent="0.25">
      <c r="A370" s="47"/>
      <c r="B370" s="48"/>
      <c r="C370" s="49"/>
      <c r="D370" s="49"/>
      <c r="E370" s="50"/>
      <c r="F370" s="50"/>
      <c r="G370" s="50"/>
      <c r="H370" s="50"/>
      <c r="I370" s="50"/>
      <c r="J370" s="50"/>
      <c r="K370" s="50"/>
      <c r="L370" s="50"/>
      <c r="M370" s="50"/>
      <c r="N370" s="50"/>
      <c r="O370" s="51"/>
    </row>
    <row r="371" spans="1:15" s="2" customFormat="1" x14ac:dyDescent="0.25">
      <c r="A371" s="47"/>
      <c r="B371" s="48"/>
      <c r="C371" s="49"/>
      <c r="D371" s="49"/>
      <c r="E371" s="50"/>
      <c r="F371" s="50"/>
      <c r="G371" s="50"/>
      <c r="H371" s="50"/>
      <c r="I371" s="50"/>
      <c r="J371" s="50"/>
      <c r="K371" s="50"/>
      <c r="L371" s="50"/>
      <c r="M371" s="50"/>
      <c r="N371" s="50"/>
      <c r="O371" s="51"/>
    </row>
    <row r="372" spans="1:15" s="2" customFormat="1" x14ac:dyDescent="0.25">
      <c r="A372" s="47"/>
      <c r="B372" s="48"/>
      <c r="C372" s="49"/>
      <c r="D372" s="49"/>
      <c r="E372" s="50"/>
      <c r="F372" s="50"/>
      <c r="G372" s="50"/>
      <c r="H372" s="50"/>
      <c r="I372" s="50"/>
      <c r="J372" s="50"/>
      <c r="K372" s="50"/>
      <c r="L372" s="50"/>
      <c r="M372" s="50"/>
      <c r="N372" s="50"/>
      <c r="O372" s="51"/>
    </row>
    <row r="373" spans="1:15" s="2" customFormat="1" x14ac:dyDescent="0.25">
      <c r="A373" s="47"/>
      <c r="B373" s="48"/>
      <c r="C373" s="49"/>
      <c r="D373" s="49"/>
      <c r="E373" s="50"/>
      <c r="F373" s="50"/>
      <c r="G373" s="50"/>
      <c r="H373" s="50"/>
      <c r="I373" s="50"/>
      <c r="J373" s="50"/>
      <c r="K373" s="50"/>
      <c r="L373" s="50"/>
      <c r="M373" s="50"/>
      <c r="N373" s="50"/>
      <c r="O373" s="51"/>
    </row>
    <row r="374" spans="1:15" s="2" customFormat="1" x14ac:dyDescent="0.25">
      <c r="A374" s="47"/>
      <c r="B374" s="48"/>
      <c r="C374" s="49"/>
      <c r="D374" s="49"/>
      <c r="E374" s="50"/>
      <c r="F374" s="50"/>
      <c r="G374" s="50"/>
      <c r="H374" s="50"/>
      <c r="I374" s="50"/>
      <c r="J374" s="50"/>
      <c r="K374" s="50"/>
      <c r="L374" s="50"/>
      <c r="M374" s="50"/>
      <c r="N374" s="50"/>
      <c r="O374" s="51"/>
    </row>
    <row r="375" spans="1:15" s="2" customFormat="1" x14ac:dyDescent="0.25">
      <c r="A375" s="47"/>
      <c r="B375" s="48"/>
      <c r="C375" s="49"/>
      <c r="D375" s="49"/>
      <c r="E375" s="50"/>
      <c r="F375" s="50"/>
      <c r="G375" s="50"/>
      <c r="H375" s="50"/>
      <c r="I375" s="50"/>
      <c r="J375" s="50"/>
      <c r="K375" s="50"/>
      <c r="L375" s="50"/>
      <c r="M375" s="50"/>
      <c r="N375" s="50"/>
      <c r="O375" s="51"/>
    </row>
    <row r="376" spans="1:15" s="2" customFormat="1" x14ac:dyDescent="0.25">
      <c r="A376" s="47"/>
      <c r="B376" s="48"/>
      <c r="C376" s="49"/>
      <c r="D376" s="49"/>
      <c r="E376" s="50"/>
      <c r="F376" s="50"/>
      <c r="G376" s="50"/>
      <c r="H376" s="50"/>
      <c r="I376" s="50"/>
      <c r="J376" s="50"/>
      <c r="K376" s="50"/>
      <c r="L376" s="50"/>
      <c r="M376" s="50"/>
      <c r="N376" s="50"/>
      <c r="O376" s="51"/>
    </row>
    <row r="377" spans="1:15" s="2" customFormat="1" x14ac:dyDescent="0.25">
      <c r="A377" s="47"/>
      <c r="B377" s="48"/>
      <c r="C377" s="49"/>
      <c r="D377" s="49"/>
      <c r="E377" s="50"/>
      <c r="F377" s="50"/>
      <c r="G377" s="50"/>
      <c r="H377" s="50"/>
      <c r="I377" s="50"/>
      <c r="J377" s="50"/>
      <c r="K377" s="50"/>
      <c r="L377" s="50"/>
      <c r="M377" s="50"/>
      <c r="N377" s="50"/>
      <c r="O377" s="51"/>
    </row>
    <row r="378" spans="1:15" s="2" customFormat="1" x14ac:dyDescent="0.25">
      <c r="A378" s="47"/>
      <c r="B378" s="48"/>
      <c r="C378" s="49"/>
      <c r="D378" s="49"/>
      <c r="E378" s="50"/>
      <c r="F378" s="50"/>
      <c r="G378" s="50"/>
      <c r="H378" s="50"/>
      <c r="I378" s="50"/>
      <c r="J378" s="50"/>
      <c r="K378" s="50"/>
      <c r="L378" s="50"/>
      <c r="M378" s="50"/>
      <c r="N378" s="50"/>
      <c r="O378" s="51"/>
    </row>
    <row r="379" spans="1:15" s="2" customFormat="1" x14ac:dyDescent="0.25">
      <c r="A379" s="47"/>
      <c r="B379" s="48"/>
      <c r="C379" s="49"/>
      <c r="D379" s="49"/>
      <c r="E379" s="50"/>
      <c r="F379" s="50"/>
      <c r="G379" s="50"/>
      <c r="H379" s="50"/>
      <c r="I379" s="50"/>
      <c r="J379" s="50"/>
      <c r="K379" s="50"/>
      <c r="L379" s="50"/>
      <c r="M379" s="50"/>
      <c r="N379" s="50"/>
      <c r="O379" s="51"/>
    </row>
    <row r="380" spans="1:15" s="2" customFormat="1" x14ac:dyDescent="0.25">
      <c r="A380" s="47"/>
      <c r="B380" s="48"/>
      <c r="C380" s="49"/>
      <c r="D380" s="49"/>
      <c r="E380" s="50"/>
      <c r="F380" s="50"/>
      <c r="G380" s="50"/>
      <c r="H380" s="50"/>
      <c r="I380" s="50"/>
      <c r="J380" s="50"/>
      <c r="K380" s="50"/>
      <c r="L380" s="50"/>
      <c r="M380" s="50"/>
      <c r="N380" s="50"/>
      <c r="O380" s="51"/>
    </row>
    <row r="381" spans="1:15" s="2" customFormat="1" x14ac:dyDescent="0.25">
      <c r="A381" s="47"/>
      <c r="B381" s="48"/>
      <c r="C381" s="49"/>
      <c r="D381" s="49"/>
      <c r="E381" s="50"/>
      <c r="F381" s="50"/>
      <c r="G381" s="50"/>
      <c r="H381" s="50"/>
      <c r="I381" s="50"/>
      <c r="J381" s="50"/>
      <c r="K381" s="50"/>
      <c r="L381" s="50"/>
      <c r="M381" s="50"/>
      <c r="N381" s="50"/>
      <c r="O381" s="51"/>
    </row>
    <row r="382" spans="1:15" s="2" customFormat="1" x14ac:dyDescent="0.25">
      <c r="A382" s="47"/>
      <c r="B382" s="48"/>
      <c r="C382" s="49"/>
      <c r="D382" s="49"/>
      <c r="E382" s="50"/>
      <c r="F382" s="50"/>
      <c r="G382" s="50"/>
      <c r="H382" s="50"/>
      <c r="I382" s="50"/>
      <c r="J382" s="50"/>
      <c r="K382" s="50"/>
      <c r="L382" s="50"/>
      <c r="M382" s="50"/>
      <c r="N382" s="50"/>
      <c r="O382" s="51"/>
    </row>
    <row r="383" spans="1:15" s="2" customFormat="1" x14ac:dyDescent="0.25">
      <c r="A383" s="47"/>
      <c r="B383" s="48"/>
      <c r="C383" s="49"/>
      <c r="D383" s="49"/>
      <c r="E383" s="50"/>
      <c r="F383" s="50"/>
      <c r="G383" s="50"/>
      <c r="H383" s="50"/>
      <c r="I383" s="50"/>
      <c r="J383" s="50"/>
      <c r="K383" s="50"/>
      <c r="L383" s="50"/>
      <c r="M383" s="50"/>
      <c r="N383" s="50"/>
      <c r="O383" s="51"/>
    </row>
    <row r="384" spans="1:15" s="2" customFormat="1" x14ac:dyDescent="0.25">
      <c r="A384" s="47"/>
      <c r="B384" s="48"/>
      <c r="C384" s="49"/>
      <c r="D384" s="49"/>
      <c r="E384" s="50"/>
      <c r="F384" s="50"/>
      <c r="G384" s="50"/>
      <c r="H384" s="50"/>
      <c r="I384" s="50"/>
      <c r="J384" s="50"/>
      <c r="K384" s="50"/>
      <c r="L384" s="50"/>
      <c r="M384" s="50"/>
      <c r="N384" s="50"/>
      <c r="O384" s="51"/>
    </row>
    <row r="385" spans="1:15" s="2" customFormat="1" x14ac:dyDescent="0.25">
      <c r="A385" s="47"/>
      <c r="B385" s="48"/>
      <c r="C385" s="49"/>
      <c r="D385" s="49"/>
      <c r="E385" s="50"/>
      <c r="F385" s="50"/>
      <c r="G385" s="50"/>
      <c r="H385" s="50"/>
      <c r="I385" s="50"/>
      <c r="J385" s="50"/>
      <c r="K385" s="50"/>
      <c r="L385" s="50"/>
      <c r="M385" s="50"/>
      <c r="N385" s="50"/>
      <c r="O385" s="51"/>
    </row>
    <row r="386" spans="1:15" s="2" customFormat="1" x14ac:dyDescent="0.25">
      <c r="A386" s="47"/>
      <c r="B386" s="48"/>
      <c r="C386" s="49"/>
      <c r="D386" s="49"/>
      <c r="E386" s="50"/>
      <c r="F386" s="50"/>
      <c r="G386" s="50"/>
      <c r="H386" s="50"/>
      <c r="I386" s="50"/>
      <c r="J386" s="50"/>
      <c r="K386" s="50"/>
      <c r="L386" s="50"/>
      <c r="M386" s="50"/>
      <c r="N386" s="50"/>
      <c r="O386" s="51"/>
    </row>
    <row r="387" spans="1:15" s="2" customFormat="1" x14ac:dyDescent="0.25">
      <c r="A387" s="47"/>
      <c r="B387" s="48"/>
      <c r="C387" s="49"/>
      <c r="D387" s="49"/>
      <c r="E387" s="50"/>
      <c r="F387" s="50"/>
      <c r="G387" s="50"/>
      <c r="H387" s="50"/>
      <c r="I387" s="50"/>
      <c r="J387" s="50"/>
      <c r="K387" s="50"/>
      <c r="L387" s="50"/>
      <c r="M387" s="50"/>
      <c r="N387" s="50"/>
      <c r="O387" s="51"/>
    </row>
    <row r="388" spans="1:15" s="2" customFormat="1" x14ac:dyDescent="0.25">
      <c r="A388" s="47"/>
      <c r="B388" s="48"/>
      <c r="C388" s="49"/>
      <c r="D388" s="49"/>
      <c r="E388" s="50"/>
      <c r="F388" s="50"/>
      <c r="G388" s="50"/>
      <c r="H388" s="50"/>
      <c r="I388" s="50"/>
      <c r="J388" s="50"/>
      <c r="K388" s="50"/>
      <c r="L388" s="50"/>
      <c r="M388" s="50"/>
      <c r="N388" s="50"/>
      <c r="O388" s="51"/>
    </row>
    <row r="389" spans="1:15" s="2" customFormat="1" x14ac:dyDescent="0.25">
      <c r="A389" s="47"/>
      <c r="B389" s="48"/>
      <c r="C389" s="49"/>
      <c r="D389" s="49"/>
      <c r="E389" s="50"/>
      <c r="F389" s="50"/>
      <c r="G389" s="50"/>
      <c r="H389" s="50"/>
      <c r="I389" s="50"/>
      <c r="J389" s="50"/>
      <c r="K389" s="50"/>
      <c r="L389" s="50"/>
      <c r="M389" s="50"/>
      <c r="N389" s="50"/>
      <c r="O389" s="51"/>
    </row>
    <row r="390" spans="1:15" s="2" customFormat="1" x14ac:dyDescent="0.25">
      <c r="A390" s="47"/>
      <c r="B390" s="48"/>
      <c r="C390" s="49"/>
      <c r="D390" s="49"/>
      <c r="E390" s="50"/>
      <c r="F390" s="50"/>
      <c r="G390" s="50"/>
      <c r="H390" s="50"/>
      <c r="I390" s="50"/>
      <c r="J390" s="50"/>
      <c r="K390" s="50"/>
      <c r="L390" s="50"/>
      <c r="M390" s="50"/>
      <c r="N390" s="50"/>
      <c r="O390" s="51"/>
    </row>
    <row r="391" spans="1:15" s="2" customFormat="1" x14ac:dyDescent="0.25">
      <c r="A391" s="47"/>
      <c r="B391" s="48"/>
      <c r="C391" s="49"/>
      <c r="D391" s="49"/>
      <c r="E391" s="50"/>
      <c r="F391" s="50"/>
      <c r="G391" s="50"/>
      <c r="H391" s="50"/>
      <c r="I391" s="50"/>
      <c r="J391" s="50"/>
      <c r="K391" s="50"/>
      <c r="L391" s="50"/>
      <c r="M391" s="50"/>
      <c r="N391" s="50"/>
      <c r="O391" s="51"/>
    </row>
    <row r="392" spans="1:15" s="2" customFormat="1" x14ac:dyDescent="0.25">
      <c r="A392" s="47"/>
      <c r="B392" s="48"/>
      <c r="C392" s="49"/>
      <c r="D392" s="49"/>
      <c r="E392" s="50"/>
      <c r="F392" s="50"/>
      <c r="G392" s="50"/>
      <c r="H392" s="50"/>
      <c r="I392" s="50"/>
      <c r="J392" s="50"/>
      <c r="K392" s="50"/>
      <c r="L392" s="50"/>
      <c r="M392" s="50"/>
      <c r="N392" s="50"/>
      <c r="O392" s="51"/>
    </row>
    <row r="393" spans="1:15" s="2" customFormat="1" x14ac:dyDescent="0.25">
      <c r="A393" s="47"/>
      <c r="B393" s="48"/>
      <c r="C393" s="49"/>
      <c r="D393" s="49"/>
      <c r="E393" s="50"/>
      <c r="F393" s="50"/>
      <c r="G393" s="50"/>
      <c r="H393" s="50"/>
      <c r="I393" s="50"/>
      <c r="J393" s="50"/>
      <c r="K393" s="50"/>
      <c r="L393" s="50"/>
      <c r="M393" s="50"/>
      <c r="N393" s="50"/>
      <c r="O393" s="51"/>
    </row>
    <row r="394" spans="1:15" s="2" customFormat="1" x14ac:dyDescent="0.25">
      <c r="A394" s="47"/>
      <c r="B394" s="48"/>
      <c r="C394" s="49"/>
      <c r="D394" s="49"/>
      <c r="E394" s="50"/>
      <c r="F394" s="50"/>
      <c r="G394" s="50"/>
      <c r="H394" s="50"/>
      <c r="I394" s="50"/>
      <c r="J394" s="50"/>
      <c r="K394" s="50"/>
      <c r="L394" s="50"/>
      <c r="M394" s="50"/>
      <c r="N394" s="50"/>
      <c r="O394" s="51"/>
    </row>
    <row r="395" spans="1:15" s="2" customFormat="1" x14ac:dyDescent="0.25">
      <c r="A395" s="47"/>
      <c r="B395" s="48"/>
      <c r="C395" s="49"/>
      <c r="D395" s="49"/>
      <c r="E395" s="50"/>
      <c r="F395" s="50"/>
      <c r="G395" s="50"/>
      <c r="H395" s="50"/>
      <c r="I395" s="50"/>
      <c r="J395" s="50"/>
      <c r="K395" s="50"/>
      <c r="L395" s="50"/>
      <c r="M395" s="50"/>
      <c r="N395" s="50"/>
      <c r="O395" s="51"/>
    </row>
    <row r="396" spans="1:15" s="2" customFormat="1" x14ac:dyDescent="0.25">
      <c r="A396" s="47"/>
      <c r="B396" s="48"/>
      <c r="C396" s="49"/>
      <c r="D396" s="49"/>
      <c r="E396" s="50"/>
      <c r="F396" s="50"/>
      <c r="G396" s="50"/>
      <c r="H396" s="50"/>
      <c r="I396" s="50"/>
      <c r="J396" s="50"/>
      <c r="K396" s="50"/>
      <c r="L396" s="50"/>
      <c r="M396" s="50"/>
      <c r="N396" s="50"/>
      <c r="O396" s="51"/>
    </row>
    <row r="397" spans="1:15" s="2" customFormat="1" x14ac:dyDescent="0.25">
      <c r="A397" s="47"/>
      <c r="B397" s="48"/>
      <c r="C397" s="49"/>
      <c r="D397" s="49"/>
      <c r="E397" s="50"/>
      <c r="F397" s="50"/>
      <c r="G397" s="50"/>
      <c r="H397" s="50"/>
      <c r="I397" s="50"/>
      <c r="J397" s="50"/>
      <c r="K397" s="50"/>
      <c r="L397" s="50"/>
      <c r="M397" s="50"/>
      <c r="N397" s="50"/>
      <c r="O397" s="51"/>
    </row>
    <row r="398" spans="1:15" s="2" customFormat="1" x14ac:dyDescent="0.25">
      <c r="A398" s="47"/>
      <c r="B398" s="48"/>
      <c r="C398" s="49"/>
      <c r="D398" s="49"/>
      <c r="E398" s="50"/>
      <c r="F398" s="50"/>
      <c r="G398" s="50"/>
      <c r="H398" s="50"/>
      <c r="I398" s="50"/>
      <c r="J398" s="50"/>
      <c r="K398" s="50"/>
      <c r="L398" s="50"/>
      <c r="M398" s="50"/>
      <c r="N398" s="50"/>
      <c r="O398" s="51"/>
    </row>
    <row r="399" spans="1:15" s="2" customFormat="1" x14ac:dyDescent="0.25">
      <c r="A399" s="47"/>
      <c r="B399" s="48"/>
      <c r="C399" s="49"/>
      <c r="D399" s="49"/>
      <c r="E399" s="50"/>
      <c r="F399" s="50"/>
      <c r="G399" s="50"/>
      <c r="H399" s="50"/>
      <c r="I399" s="50"/>
      <c r="J399" s="50"/>
      <c r="K399" s="50"/>
      <c r="L399" s="50"/>
      <c r="M399" s="50"/>
      <c r="N399" s="50"/>
      <c r="O399" s="51"/>
    </row>
    <row r="400" spans="1:15" s="2" customFormat="1" x14ac:dyDescent="0.25">
      <c r="A400" s="47"/>
      <c r="B400" s="48"/>
      <c r="C400" s="49"/>
      <c r="D400" s="49"/>
      <c r="E400" s="50"/>
      <c r="F400" s="50"/>
      <c r="G400" s="50"/>
      <c r="H400" s="50"/>
      <c r="I400" s="50"/>
      <c r="J400" s="50"/>
      <c r="K400" s="50"/>
      <c r="L400" s="50"/>
      <c r="M400" s="50"/>
      <c r="N400" s="50"/>
      <c r="O400" s="51"/>
    </row>
    <row r="401" spans="1:15" s="2" customFormat="1" x14ac:dyDescent="0.25">
      <c r="A401" s="47"/>
      <c r="B401" s="48"/>
      <c r="C401" s="49"/>
      <c r="D401" s="49"/>
      <c r="E401" s="50"/>
      <c r="F401" s="50"/>
      <c r="G401" s="50"/>
      <c r="H401" s="50"/>
      <c r="I401" s="50"/>
      <c r="J401" s="50"/>
      <c r="K401" s="50"/>
      <c r="L401" s="50"/>
      <c r="M401" s="50"/>
      <c r="N401" s="50"/>
      <c r="O401" s="51"/>
    </row>
    <row r="402" spans="1:15" s="2" customFormat="1" x14ac:dyDescent="0.25">
      <c r="A402" s="47"/>
      <c r="B402" s="48"/>
      <c r="C402" s="49"/>
      <c r="D402" s="49"/>
      <c r="E402" s="50"/>
      <c r="F402" s="50"/>
      <c r="G402" s="50"/>
      <c r="H402" s="50"/>
      <c r="I402" s="50"/>
      <c r="J402" s="50"/>
      <c r="K402" s="50"/>
      <c r="L402" s="50"/>
      <c r="M402" s="50"/>
      <c r="N402" s="50"/>
      <c r="O402" s="51"/>
    </row>
    <row r="403" spans="1:15" s="2" customFormat="1" x14ac:dyDescent="0.25">
      <c r="A403" s="47"/>
      <c r="B403" s="48"/>
      <c r="C403" s="49"/>
      <c r="D403" s="49"/>
      <c r="E403" s="50"/>
      <c r="F403" s="50"/>
      <c r="G403" s="50"/>
      <c r="H403" s="50"/>
      <c r="I403" s="50"/>
      <c r="J403" s="50"/>
      <c r="K403" s="50"/>
      <c r="L403" s="50"/>
      <c r="M403" s="50"/>
      <c r="N403" s="50"/>
      <c r="O403" s="51"/>
    </row>
    <row r="404" spans="1:15" s="2" customFormat="1" x14ac:dyDescent="0.25">
      <c r="A404" s="47"/>
      <c r="B404" s="48"/>
      <c r="C404" s="49"/>
      <c r="D404" s="49"/>
      <c r="E404" s="50"/>
      <c r="F404" s="50"/>
      <c r="G404" s="50"/>
      <c r="H404" s="50"/>
      <c r="I404" s="50"/>
      <c r="J404" s="50"/>
      <c r="K404" s="50"/>
      <c r="L404" s="50"/>
      <c r="M404" s="50"/>
      <c r="N404" s="50"/>
      <c r="O404" s="51"/>
    </row>
    <row r="405" spans="1:15" s="2" customFormat="1" x14ac:dyDescent="0.25">
      <c r="A405" s="47"/>
      <c r="B405" s="48"/>
      <c r="C405" s="49"/>
      <c r="D405" s="49"/>
      <c r="E405" s="50"/>
      <c r="F405" s="50"/>
      <c r="G405" s="50"/>
      <c r="H405" s="50"/>
      <c r="I405" s="50"/>
      <c r="J405" s="50"/>
      <c r="K405" s="50"/>
      <c r="L405" s="50"/>
      <c r="M405" s="50"/>
      <c r="N405" s="50"/>
      <c r="O405" s="51"/>
    </row>
    <row r="406" spans="1:15" s="2" customFormat="1" x14ac:dyDescent="0.25">
      <c r="A406" s="47"/>
      <c r="B406" s="48"/>
      <c r="C406" s="49"/>
      <c r="D406" s="49"/>
      <c r="E406" s="50"/>
      <c r="F406" s="50"/>
      <c r="G406" s="50"/>
      <c r="H406" s="50"/>
      <c r="I406" s="50"/>
      <c r="J406" s="50"/>
      <c r="K406" s="50"/>
      <c r="L406" s="50"/>
      <c r="M406" s="50"/>
      <c r="N406" s="50"/>
      <c r="O406" s="51"/>
    </row>
    <row r="407" spans="1:15" s="2" customFormat="1" x14ac:dyDescent="0.25">
      <c r="A407" s="47"/>
      <c r="B407" s="48"/>
      <c r="C407" s="49"/>
      <c r="D407" s="49"/>
      <c r="E407" s="50"/>
      <c r="F407" s="50"/>
      <c r="G407" s="50"/>
      <c r="H407" s="50"/>
      <c r="I407" s="50"/>
      <c r="J407" s="50"/>
      <c r="K407" s="50"/>
      <c r="L407" s="50"/>
      <c r="M407" s="50"/>
      <c r="N407" s="50"/>
      <c r="O407" s="51"/>
    </row>
    <row r="408" spans="1:15" s="2" customFormat="1" x14ac:dyDescent="0.25">
      <c r="A408" s="47"/>
      <c r="B408" s="48"/>
      <c r="C408" s="49"/>
      <c r="D408" s="49"/>
      <c r="E408" s="50"/>
      <c r="F408" s="50"/>
      <c r="G408" s="50"/>
      <c r="H408" s="50"/>
      <c r="I408" s="50"/>
      <c r="J408" s="50"/>
      <c r="K408" s="50"/>
      <c r="L408" s="50"/>
      <c r="M408" s="50"/>
      <c r="N408" s="50"/>
      <c r="O408" s="51"/>
    </row>
    <row r="409" spans="1:15" s="2" customFormat="1" x14ac:dyDescent="0.25">
      <c r="A409" s="47"/>
      <c r="B409" s="48"/>
      <c r="C409" s="49"/>
      <c r="D409" s="49"/>
      <c r="E409" s="50"/>
      <c r="F409" s="50"/>
      <c r="G409" s="50"/>
      <c r="H409" s="50"/>
      <c r="I409" s="50"/>
      <c r="J409" s="50"/>
      <c r="K409" s="50"/>
      <c r="L409" s="50"/>
      <c r="M409" s="50"/>
      <c r="N409" s="50"/>
      <c r="O409" s="51"/>
    </row>
    <row r="410" spans="1:15" s="2" customFormat="1" x14ac:dyDescent="0.25">
      <c r="A410" s="47"/>
      <c r="B410" s="48"/>
      <c r="C410" s="49"/>
      <c r="D410" s="49"/>
      <c r="E410" s="50"/>
      <c r="F410" s="50"/>
      <c r="G410" s="50"/>
      <c r="H410" s="50"/>
      <c r="I410" s="50"/>
      <c r="J410" s="50"/>
      <c r="K410" s="50"/>
      <c r="L410" s="50"/>
      <c r="M410" s="50"/>
      <c r="N410" s="50"/>
      <c r="O410" s="51"/>
    </row>
    <row r="411" spans="1:15" s="2" customFormat="1" x14ac:dyDescent="0.25">
      <c r="A411" s="47"/>
      <c r="B411" s="48"/>
      <c r="C411" s="49"/>
      <c r="D411" s="49"/>
      <c r="E411" s="50"/>
      <c r="F411" s="50"/>
      <c r="G411" s="50"/>
      <c r="H411" s="50"/>
      <c r="I411" s="50"/>
      <c r="J411" s="50"/>
      <c r="K411" s="50"/>
      <c r="L411" s="50"/>
      <c r="M411" s="50"/>
      <c r="N411" s="50"/>
      <c r="O411" s="51"/>
    </row>
    <row r="412" spans="1:15" s="2" customFormat="1" x14ac:dyDescent="0.25">
      <c r="A412" s="47"/>
      <c r="B412" s="48"/>
      <c r="C412" s="49"/>
      <c r="D412" s="49"/>
      <c r="E412" s="50"/>
      <c r="F412" s="50"/>
      <c r="G412" s="50"/>
      <c r="H412" s="50"/>
      <c r="I412" s="50"/>
      <c r="J412" s="50"/>
      <c r="K412" s="50"/>
      <c r="L412" s="50"/>
      <c r="M412" s="50"/>
      <c r="N412" s="50"/>
      <c r="O412" s="51"/>
    </row>
    <row r="413" spans="1:15" s="2" customFormat="1" x14ac:dyDescent="0.25">
      <c r="A413" s="47"/>
      <c r="B413" s="48"/>
      <c r="C413" s="49"/>
      <c r="D413" s="49"/>
      <c r="E413" s="50"/>
      <c r="F413" s="50"/>
      <c r="G413" s="50"/>
      <c r="H413" s="50"/>
      <c r="I413" s="50"/>
      <c r="J413" s="50"/>
      <c r="K413" s="50"/>
      <c r="L413" s="50"/>
      <c r="M413" s="50"/>
      <c r="N413" s="50"/>
      <c r="O413" s="51"/>
    </row>
    <row r="414" spans="1:15" s="2" customFormat="1" x14ac:dyDescent="0.25">
      <c r="A414" s="47"/>
      <c r="B414" s="48"/>
      <c r="C414" s="49"/>
      <c r="D414" s="49"/>
      <c r="E414" s="50"/>
      <c r="F414" s="50"/>
      <c r="G414" s="50"/>
      <c r="H414" s="50"/>
      <c r="I414" s="50"/>
      <c r="J414" s="50"/>
      <c r="K414" s="50"/>
      <c r="L414" s="50"/>
      <c r="M414" s="50"/>
      <c r="N414" s="50"/>
      <c r="O414" s="51"/>
    </row>
    <row r="415" spans="1:15" s="2" customFormat="1" x14ac:dyDescent="0.25">
      <c r="A415" s="47"/>
      <c r="B415" s="48"/>
      <c r="C415" s="49"/>
      <c r="D415" s="49"/>
      <c r="E415" s="50"/>
      <c r="F415" s="50"/>
      <c r="G415" s="50"/>
      <c r="H415" s="50"/>
      <c r="I415" s="50"/>
      <c r="J415" s="50"/>
      <c r="K415" s="50"/>
      <c r="L415" s="50"/>
      <c r="M415" s="50"/>
      <c r="N415" s="50"/>
      <c r="O415" s="51"/>
    </row>
    <row r="416" spans="1:15" s="2" customFormat="1" x14ac:dyDescent="0.25">
      <c r="A416" s="47"/>
      <c r="B416" s="48"/>
      <c r="C416" s="49"/>
      <c r="D416" s="49"/>
      <c r="E416" s="50"/>
      <c r="F416" s="50"/>
      <c r="G416" s="50"/>
      <c r="H416" s="50"/>
      <c r="I416" s="50"/>
      <c r="J416" s="50"/>
      <c r="K416" s="50"/>
      <c r="L416" s="50"/>
      <c r="M416" s="50"/>
      <c r="N416" s="50"/>
      <c r="O416" s="51"/>
    </row>
    <row r="417" spans="1:15" s="2" customFormat="1" x14ac:dyDescent="0.25">
      <c r="A417" s="47"/>
      <c r="B417" s="48"/>
      <c r="C417" s="49"/>
      <c r="D417" s="49"/>
      <c r="E417" s="50"/>
      <c r="F417" s="50"/>
      <c r="G417" s="50"/>
      <c r="H417" s="50"/>
      <c r="I417" s="50"/>
      <c r="J417" s="50"/>
      <c r="K417" s="50"/>
      <c r="L417" s="50"/>
      <c r="M417" s="50"/>
      <c r="N417" s="50"/>
      <c r="O417" s="51"/>
    </row>
    <row r="418" spans="1:15" s="2" customFormat="1" x14ac:dyDescent="0.25">
      <c r="A418" s="47"/>
      <c r="B418" s="48"/>
      <c r="C418" s="49"/>
      <c r="D418" s="49"/>
      <c r="E418" s="50"/>
      <c r="F418" s="50"/>
      <c r="G418" s="50"/>
      <c r="H418" s="50"/>
      <c r="I418" s="50"/>
      <c r="J418" s="50"/>
      <c r="K418" s="50"/>
      <c r="L418" s="50"/>
      <c r="M418" s="50"/>
      <c r="N418" s="50"/>
      <c r="O418" s="51"/>
    </row>
    <row r="419" spans="1:15" s="2" customFormat="1" x14ac:dyDescent="0.25">
      <c r="A419" s="47"/>
      <c r="B419" s="48"/>
      <c r="C419" s="49"/>
      <c r="D419" s="49"/>
      <c r="E419" s="50"/>
      <c r="F419" s="50"/>
      <c r="G419" s="50"/>
      <c r="H419" s="50"/>
      <c r="I419" s="50"/>
      <c r="J419" s="50"/>
      <c r="K419" s="50"/>
      <c r="L419" s="50"/>
      <c r="M419" s="50"/>
      <c r="N419" s="50"/>
      <c r="O419" s="51"/>
    </row>
    <row r="420" spans="1:15" s="2" customFormat="1" x14ac:dyDescent="0.25">
      <c r="A420" s="47"/>
      <c r="B420" s="48"/>
      <c r="C420" s="49"/>
      <c r="D420" s="49"/>
      <c r="E420" s="50"/>
      <c r="F420" s="50"/>
      <c r="G420" s="50"/>
      <c r="H420" s="50"/>
      <c r="I420" s="50"/>
      <c r="J420" s="50"/>
      <c r="K420" s="50"/>
      <c r="L420" s="50"/>
      <c r="M420" s="50"/>
      <c r="N420" s="50"/>
      <c r="O420" s="51"/>
    </row>
    <row r="421" spans="1:15" s="2" customFormat="1" x14ac:dyDescent="0.25">
      <c r="A421" s="47"/>
      <c r="B421" s="48"/>
      <c r="C421" s="49"/>
      <c r="D421" s="49"/>
      <c r="E421" s="50"/>
      <c r="F421" s="50"/>
      <c r="G421" s="50"/>
      <c r="H421" s="50"/>
      <c r="I421" s="50"/>
      <c r="J421" s="50"/>
      <c r="K421" s="50"/>
      <c r="L421" s="50"/>
      <c r="M421" s="50"/>
      <c r="N421" s="50"/>
      <c r="O421" s="51"/>
    </row>
    <row r="422" spans="1:15" s="2" customFormat="1" x14ac:dyDescent="0.25">
      <c r="A422" s="47"/>
      <c r="B422" s="48"/>
      <c r="C422" s="49"/>
      <c r="D422" s="49"/>
      <c r="E422" s="50"/>
      <c r="F422" s="50"/>
      <c r="G422" s="50"/>
      <c r="H422" s="50"/>
      <c r="I422" s="50"/>
      <c r="J422" s="50"/>
      <c r="K422" s="50"/>
      <c r="L422" s="50"/>
      <c r="M422" s="50"/>
      <c r="N422" s="50"/>
      <c r="O422" s="51"/>
    </row>
    <row r="423" spans="1:15" s="2" customFormat="1" x14ac:dyDescent="0.25">
      <c r="A423" s="47"/>
      <c r="B423" s="48"/>
      <c r="C423" s="49"/>
      <c r="D423" s="49"/>
      <c r="E423" s="50"/>
      <c r="F423" s="50"/>
      <c r="G423" s="50"/>
      <c r="H423" s="50"/>
      <c r="I423" s="50"/>
      <c r="J423" s="50"/>
      <c r="K423" s="50"/>
      <c r="L423" s="50"/>
      <c r="M423" s="50"/>
      <c r="N423" s="50"/>
      <c r="O423" s="51"/>
    </row>
    <row r="424" spans="1:15" s="2" customFormat="1" x14ac:dyDescent="0.25">
      <c r="A424" s="47"/>
      <c r="B424" s="48"/>
      <c r="C424" s="49"/>
      <c r="D424" s="49"/>
      <c r="E424" s="50"/>
      <c r="F424" s="50"/>
      <c r="G424" s="50"/>
      <c r="H424" s="50"/>
      <c r="I424" s="50"/>
      <c r="J424" s="50"/>
      <c r="K424" s="50"/>
      <c r="L424" s="50"/>
      <c r="M424" s="50"/>
      <c r="N424" s="50"/>
      <c r="O424" s="51"/>
    </row>
    <row r="425" spans="1:15" s="2" customFormat="1" x14ac:dyDescent="0.25">
      <c r="A425" s="47"/>
      <c r="B425" s="48"/>
      <c r="C425" s="49"/>
      <c r="D425" s="49"/>
      <c r="E425" s="50"/>
      <c r="F425" s="50"/>
      <c r="G425" s="50"/>
      <c r="H425" s="50"/>
      <c r="I425" s="50"/>
      <c r="J425" s="50"/>
      <c r="K425" s="50"/>
      <c r="L425" s="50"/>
      <c r="M425" s="50"/>
      <c r="N425" s="50"/>
      <c r="O425" s="51"/>
    </row>
    <row r="426" spans="1:15" s="2" customFormat="1" x14ac:dyDescent="0.25">
      <c r="A426" s="47"/>
      <c r="B426" s="48"/>
      <c r="C426" s="49"/>
      <c r="D426" s="49"/>
      <c r="E426" s="50"/>
      <c r="F426" s="50"/>
      <c r="G426" s="50"/>
      <c r="H426" s="50"/>
      <c r="I426" s="50"/>
      <c r="J426" s="50"/>
      <c r="K426" s="50"/>
      <c r="L426" s="50"/>
      <c r="M426" s="50"/>
      <c r="N426" s="50"/>
      <c r="O426" s="51"/>
    </row>
    <row r="427" spans="1:15" s="2" customFormat="1" x14ac:dyDescent="0.25">
      <c r="A427" s="47"/>
      <c r="B427" s="48"/>
      <c r="C427" s="49"/>
      <c r="D427" s="49"/>
      <c r="E427" s="50"/>
      <c r="F427" s="50"/>
      <c r="G427" s="50"/>
      <c r="H427" s="50"/>
      <c r="I427" s="50"/>
      <c r="J427" s="50"/>
      <c r="K427" s="50"/>
      <c r="L427" s="50"/>
      <c r="M427" s="50"/>
      <c r="N427" s="50"/>
      <c r="O427" s="51"/>
    </row>
    <row r="428" spans="1:15" s="2" customFormat="1" x14ac:dyDescent="0.25">
      <c r="A428" s="47"/>
      <c r="B428" s="48"/>
      <c r="C428" s="49"/>
      <c r="D428" s="49"/>
      <c r="E428" s="50"/>
      <c r="F428" s="50"/>
      <c r="G428" s="50"/>
      <c r="H428" s="50"/>
      <c r="I428" s="50"/>
      <c r="J428" s="50"/>
      <c r="K428" s="50"/>
      <c r="L428" s="50"/>
      <c r="M428" s="50"/>
      <c r="N428" s="50"/>
      <c r="O428" s="51"/>
    </row>
    <row r="429" spans="1:15" s="2" customFormat="1" x14ac:dyDescent="0.25">
      <c r="A429" s="47"/>
      <c r="B429" s="48"/>
      <c r="C429" s="49"/>
      <c r="D429" s="49"/>
      <c r="E429" s="50"/>
      <c r="F429" s="50"/>
      <c r="G429" s="50"/>
      <c r="H429" s="50"/>
      <c r="I429" s="50"/>
      <c r="J429" s="50"/>
      <c r="K429" s="50"/>
      <c r="L429" s="50"/>
      <c r="M429" s="50"/>
      <c r="N429" s="50"/>
      <c r="O429" s="51"/>
    </row>
    <row r="430" spans="1:15" s="2" customFormat="1" x14ac:dyDescent="0.25">
      <c r="A430" s="47"/>
      <c r="B430" s="48"/>
      <c r="C430" s="49"/>
      <c r="D430" s="49"/>
      <c r="E430" s="50"/>
      <c r="F430" s="50"/>
      <c r="G430" s="50"/>
      <c r="H430" s="50"/>
      <c r="I430" s="50"/>
      <c r="J430" s="50"/>
      <c r="K430" s="50"/>
      <c r="L430" s="50"/>
      <c r="M430" s="50"/>
      <c r="N430" s="50"/>
      <c r="O430" s="51"/>
    </row>
    <row r="431" spans="1:15" s="2" customFormat="1" x14ac:dyDescent="0.25">
      <c r="A431" s="47"/>
      <c r="B431" s="48"/>
      <c r="C431" s="49"/>
      <c r="D431" s="49"/>
      <c r="E431" s="50"/>
      <c r="F431" s="50"/>
      <c r="G431" s="50"/>
      <c r="H431" s="50"/>
      <c r="I431" s="50"/>
      <c r="J431" s="50"/>
      <c r="K431" s="50"/>
      <c r="L431" s="50"/>
      <c r="M431" s="50"/>
      <c r="N431" s="50"/>
      <c r="O431" s="51"/>
    </row>
    <row r="432" spans="1:15" s="2" customFormat="1" x14ac:dyDescent="0.25">
      <c r="A432" s="47"/>
      <c r="B432" s="48"/>
      <c r="C432" s="49"/>
      <c r="D432" s="49"/>
      <c r="E432" s="50"/>
      <c r="F432" s="50"/>
      <c r="G432" s="50"/>
      <c r="H432" s="50"/>
      <c r="I432" s="50"/>
      <c r="J432" s="50"/>
      <c r="K432" s="50"/>
      <c r="L432" s="50"/>
      <c r="M432" s="50"/>
      <c r="N432" s="50"/>
      <c r="O432" s="51"/>
    </row>
    <row r="433" spans="1:15" s="2" customFormat="1" x14ac:dyDescent="0.25">
      <c r="A433" s="47"/>
      <c r="B433" s="48"/>
      <c r="C433" s="49"/>
      <c r="D433" s="49"/>
      <c r="E433" s="50"/>
      <c r="F433" s="50"/>
      <c r="G433" s="50"/>
      <c r="H433" s="50"/>
      <c r="I433" s="50"/>
      <c r="J433" s="50"/>
      <c r="K433" s="50"/>
      <c r="L433" s="50"/>
      <c r="M433" s="50"/>
      <c r="N433" s="50"/>
      <c r="O433" s="51"/>
    </row>
    <row r="434" spans="1:15" s="2" customFormat="1" x14ac:dyDescent="0.25">
      <c r="A434" s="47"/>
      <c r="B434" s="48"/>
      <c r="C434" s="49"/>
      <c r="D434" s="49"/>
      <c r="E434" s="50"/>
      <c r="F434" s="50"/>
      <c r="G434" s="50"/>
      <c r="H434" s="50"/>
      <c r="I434" s="50"/>
      <c r="J434" s="50"/>
      <c r="K434" s="50"/>
      <c r="L434" s="50"/>
      <c r="M434" s="50"/>
      <c r="N434" s="50"/>
      <c r="O434" s="51"/>
    </row>
    <row r="435" spans="1:15" s="2" customFormat="1" x14ac:dyDescent="0.25">
      <c r="A435" s="47"/>
      <c r="B435" s="48"/>
      <c r="C435" s="49"/>
      <c r="D435" s="49"/>
      <c r="E435" s="50"/>
      <c r="F435" s="50"/>
      <c r="G435" s="50"/>
      <c r="H435" s="50"/>
      <c r="I435" s="50"/>
      <c r="J435" s="50"/>
      <c r="K435" s="50"/>
      <c r="L435" s="50"/>
      <c r="M435" s="50"/>
      <c r="N435" s="50"/>
      <c r="O435" s="51"/>
    </row>
    <row r="436" spans="1:15" s="2" customFormat="1" x14ac:dyDescent="0.25">
      <c r="A436" s="47"/>
      <c r="B436" s="48"/>
      <c r="C436" s="49"/>
      <c r="D436" s="49"/>
      <c r="E436" s="50"/>
      <c r="F436" s="50"/>
      <c r="G436" s="50"/>
      <c r="H436" s="50"/>
      <c r="I436" s="50"/>
      <c r="J436" s="50"/>
      <c r="K436" s="50"/>
      <c r="L436" s="50"/>
      <c r="M436" s="50"/>
      <c r="N436" s="50"/>
      <c r="O436" s="51"/>
    </row>
    <row r="437" spans="1:15" s="2" customFormat="1" x14ac:dyDescent="0.25">
      <c r="A437" s="47"/>
      <c r="B437" s="48"/>
      <c r="C437" s="49"/>
      <c r="D437" s="49"/>
      <c r="E437" s="50"/>
      <c r="F437" s="50"/>
      <c r="G437" s="50"/>
      <c r="H437" s="50"/>
      <c r="I437" s="50"/>
      <c r="J437" s="50"/>
      <c r="K437" s="50"/>
      <c r="L437" s="50"/>
      <c r="M437" s="50"/>
      <c r="N437" s="50"/>
      <c r="O437" s="51"/>
    </row>
    <row r="438" spans="1:15" s="2" customFormat="1" x14ac:dyDescent="0.25">
      <c r="A438" s="47"/>
      <c r="B438" s="48"/>
      <c r="C438" s="49"/>
      <c r="D438" s="49"/>
      <c r="E438" s="50"/>
      <c r="F438" s="50"/>
      <c r="G438" s="50"/>
      <c r="H438" s="50"/>
      <c r="I438" s="50"/>
      <c r="J438" s="50"/>
      <c r="K438" s="50"/>
      <c r="L438" s="50"/>
      <c r="M438" s="50"/>
      <c r="N438" s="50"/>
      <c r="O438" s="51"/>
    </row>
    <row r="439" spans="1:15" s="2" customFormat="1" x14ac:dyDescent="0.25">
      <c r="A439" s="47"/>
      <c r="B439" s="48"/>
      <c r="C439" s="49"/>
      <c r="D439" s="49"/>
      <c r="E439" s="50"/>
      <c r="F439" s="50"/>
      <c r="G439" s="50"/>
      <c r="H439" s="50"/>
      <c r="I439" s="50"/>
      <c r="J439" s="50"/>
      <c r="K439" s="50"/>
      <c r="L439" s="50"/>
      <c r="M439" s="50"/>
      <c r="N439" s="50"/>
      <c r="O439" s="51"/>
    </row>
    <row r="440" spans="1:15" s="2" customFormat="1" x14ac:dyDescent="0.25">
      <c r="A440" s="47"/>
      <c r="B440" s="48"/>
      <c r="C440" s="49"/>
      <c r="D440" s="49"/>
      <c r="E440" s="50"/>
      <c r="F440" s="50"/>
      <c r="G440" s="50"/>
      <c r="H440" s="50"/>
      <c r="I440" s="50"/>
      <c r="J440" s="50"/>
      <c r="K440" s="50"/>
      <c r="L440" s="50"/>
      <c r="M440" s="50"/>
      <c r="N440" s="50"/>
      <c r="O440" s="51"/>
    </row>
    <row r="441" spans="1:15" s="2" customFormat="1" x14ac:dyDescent="0.25">
      <c r="A441" s="47"/>
      <c r="B441" s="48"/>
      <c r="C441" s="49"/>
      <c r="D441" s="49"/>
      <c r="E441" s="50"/>
      <c r="F441" s="50"/>
      <c r="G441" s="50"/>
      <c r="H441" s="50"/>
      <c r="I441" s="50"/>
      <c r="J441" s="50"/>
      <c r="K441" s="50"/>
      <c r="L441" s="50"/>
      <c r="M441" s="50"/>
      <c r="N441" s="50"/>
      <c r="O441" s="51"/>
    </row>
    <row r="442" spans="1:15" s="2" customFormat="1" x14ac:dyDescent="0.25">
      <c r="A442" s="47"/>
      <c r="B442" s="48"/>
      <c r="C442" s="49"/>
      <c r="D442" s="49"/>
      <c r="E442" s="50"/>
      <c r="F442" s="50"/>
      <c r="G442" s="50"/>
      <c r="H442" s="50"/>
      <c r="I442" s="50"/>
      <c r="J442" s="50"/>
      <c r="K442" s="50"/>
      <c r="L442" s="50"/>
      <c r="M442" s="50"/>
      <c r="N442" s="50"/>
      <c r="O442" s="51"/>
    </row>
    <row r="443" spans="1:15" s="2" customFormat="1" x14ac:dyDescent="0.25">
      <c r="A443" s="47"/>
      <c r="B443" s="48"/>
      <c r="C443" s="49"/>
      <c r="D443" s="49"/>
      <c r="E443" s="50"/>
      <c r="F443" s="50"/>
      <c r="G443" s="50"/>
      <c r="H443" s="50"/>
      <c r="I443" s="50"/>
      <c r="J443" s="50"/>
      <c r="K443" s="50"/>
      <c r="L443" s="50"/>
      <c r="M443" s="50"/>
      <c r="N443" s="50"/>
      <c r="O443" s="51"/>
    </row>
    <row r="444" spans="1:15" s="2" customFormat="1" x14ac:dyDescent="0.25">
      <c r="A444" s="47"/>
      <c r="B444" s="48"/>
      <c r="C444" s="49"/>
      <c r="D444" s="49"/>
      <c r="E444" s="50"/>
      <c r="F444" s="50"/>
      <c r="G444" s="50"/>
      <c r="H444" s="50"/>
      <c r="I444" s="50"/>
      <c r="J444" s="50"/>
      <c r="K444" s="50"/>
      <c r="L444" s="50"/>
      <c r="M444" s="50"/>
      <c r="N444" s="50"/>
      <c r="O444" s="51"/>
    </row>
    <row r="445" spans="1:15" s="2" customFormat="1" x14ac:dyDescent="0.25">
      <c r="A445" s="47"/>
      <c r="B445" s="48"/>
      <c r="C445" s="49"/>
      <c r="D445" s="49"/>
      <c r="E445" s="50"/>
      <c r="F445" s="50"/>
      <c r="G445" s="50"/>
      <c r="H445" s="50"/>
      <c r="I445" s="50"/>
      <c r="J445" s="50"/>
      <c r="K445" s="50"/>
      <c r="L445" s="50"/>
      <c r="M445" s="50"/>
      <c r="N445" s="50"/>
      <c r="O445" s="51"/>
    </row>
    <row r="446" spans="1:15" s="2" customFormat="1" x14ac:dyDescent="0.25">
      <c r="A446" s="47"/>
      <c r="B446" s="48"/>
      <c r="C446" s="49"/>
      <c r="D446" s="49"/>
      <c r="E446" s="50"/>
      <c r="F446" s="50"/>
      <c r="G446" s="50"/>
      <c r="H446" s="50"/>
      <c r="I446" s="50"/>
      <c r="J446" s="50"/>
      <c r="K446" s="50"/>
      <c r="L446" s="50"/>
      <c r="M446" s="50"/>
      <c r="N446" s="50"/>
      <c r="O446" s="51"/>
    </row>
    <row r="447" spans="1:15" s="2" customFormat="1" x14ac:dyDescent="0.25">
      <c r="A447" s="47"/>
      <c r="B447" s="48"/>
      <c r="C447" s="49"/>
      <c r="D447" s="49"/>
      <c r="E447" s="50"/>
      <c r="F447" s="50"/>
      <c r="G447" s="50"/>
      <c r="H447" s="50"/>
      <c r="I447" s="50"/>
      <c r="J447" s="50"/>
      <c r="K447" s="50"/>
      <c r="L447" s="50"/>
      <c r="M447" s="50"/>
      <c r="N447" s="50"/>
      <c r="O447" s="51"/>
    </row>
    <row r="448" spans="1:15" s="2" customFormat="1" x14ac:dyDescent="0.25">
      <c r="A448" s="47"/>
      <c r="B448" s="48"/>
      <c r="C448" s="49"/>
      <c r="D448" s="49"/>
      <c r="E448" s="50"/>
      <c r="F448" s="50"/>
      <c r="G448" s="50"/>
      <c r="H448" s="50"/>
      <c r="I448" s="50"/>
      <c r="J448" s="50"/>
      <c r="K448" s="50"/>
      <c r="L448" s="50"/>
      <c r="M448" s="50"/>
      <c r="N448" s="50"/>
      <c r="O448" s="51"/>
    </row>
    <row r="449" spans="1:15" s="2" customFormat="1" x14ac:dyDescent="0.25">
      <c r="A449" s="47"/>
      <c r="B449" s="48"/>
      <c r="C449" s="49"/>
      <c r="D449" s="49"/>
      <c r="E449" s="50"/>
      <c r="F449" s="50"/>
      <c r="G449" s="50"/>
      <c r="H449" s="50"/>
      <c r="I449" s="50"/>
      <c r="J449" s="50"/>
      <c r="K449" s="50"/>
      <c r="L449" s="50"/>
      <c r="M449" s="50"/>
      <c r="N449" s="50"/>
      <c r="O449" s="51"/>
    </row>
    <row r="450" spans="1:15" s="2" customFormat="1" x14ac:dyDescent="0.25">
      <c r="A450" s="47"/>
      <c r="B450" s="48"/>
      <c r="C450" s="49"/>
      <c r="D450" s="49"/>
      <c r="E450" s="50"/>
      <c r="F450" s="50"/>
      <c r="G450" s="50"/>
      <c r="H450" s="50"/>
      <c r="I450" s="50"/>
      <c r="J450" s="50"/>
      <c r="K450" s="50"/>
      <c r="L450" s="50"/>
      <c r="M450" s="50"/>
      <c r="N450" s="50"/>
      <c r="O450" s="51"/>
    </row>
    <row r="451" spans="1:15" s="2" customFormat="1" x14ac:dyDescent="0.25">
      <c r="A451" s="47"/>
      <c r="B451" s="48"/>
      <c r="C451" s="49"/>
      <c r="D451" s="49"/>
      <c r="E451" s="50"/>
      <c r="F451" s="50"/>
      <c r="G451" s="50"/>
      <c r="H451" s="50"/>
      <c r="I451" s="50"/>
      <c r="J451" s="50"/>
      <c r="K451" s="50"/>
      <c r="L451" s="50"/>
      <c r="M451" s="50"/>
      <c r="N451" s="50"/>
      <c r="O451" s="51"/>
    </row>
    <row r="452" spans="1:15" s="2" customFormat="1" x14ac:dyDescent="0.25">
      <c r="A452" s="47"/>
      <c r="B452" s="48"/>
      <c r="C452" s="49"/>
      <c r="D452" s="49"/>
      <c r="E452" s="50"/>
      <c r="F452" s="50"/>
      <c r="G452" s="50"/>
      <c r="H452" s="50"/>
      <c r="I452" s="50"/>
      <c r="J452" s="50"/>
      <c r="K452" s="50"/>
      <c r="L452" s="50"/>
      <c r="M452" s="50"/>
      <c r="N452" s="50"/>
      <c r="O452" s="51"/>
    </row>
    <row r="453" spans="1:15" s="2" customFormat="1" x14ac:dyDescent="0.25">
      <c r="A453" s="47"/>
      <c r="B453" s="48"/>
      <c r="C453" s="49"/>
      <c r="D453" s="49"/>
      <c r="E453" s="50"/>
      <c r="F453" s="50"/>
      <c r="G453" s="50"/>
      <c r="H453" s="50"/>
      <c r="I453" s="50"/>
      <c r="J453" s="50"/>
      <c r="K453" s="50"/>
      <c r="L453" s="50"/>
      <c r="M453" s="50"/>
      <c r="N453" s="50"/>
      <c r="O453" s="51"/>
    </row>
    <row r="454" spans="1:15" s="2" customFormat="1" x14ac:dyDescent="0.25">
      <c r="A454" s="47"/>
      <c r="B454" s="48"/>
      <c r="C454" s="49"/>
      <c r="D454" s="49"/>
      <c r="E454" s="50"/>
      <c r="F454" s="50"/>
      <c r="G454" s="50"/>
      <c r="H454" s="50"/>
      <c r="I454" s="50"/>
      <c r="J454" s="50"/>
      <c r="K454" s="50"/>
      <c r="L454" s="50"/>
      <c r="M454" s="50"/>
      <c r="N454" s="50"/>
      <c r="O454" s="51"/>
    </row>
    <row r="455" spans="1:15" s="2" customFormat="1" x14ac:dyDescent="0.25">
      <c r="A455" s="47"/>
      <c r="B455" s="48"/>
      <c r="C455" s="49"/>
      <c r="D455" s="49"/>
      <c r="E455" s="50"/>
      <c r="F455" s="50"/>
      <c r="G455" s="50"/>
      <c r="H455" s="50"/>
      <c r="I455" s="50"/>
      <c r="J455" s="50"/>
      <c r="K455" s="50"/>
      <c r="L455" s="50"/>
      <c r="M455" s="50"/>
      <c r="N455" s="50"/>
      <c r="O455" s="51"/>
    </row>
    <row r="456" spans="1:15" s="2" customFormat="1" x14ac:dyDescent="0.25">
      <c r="A456" s="47"/>
      <c r="B456" s="48"/>
      <c r="C456" s="49"/>
      <c r="D456" s="49"/>
      <c r="E456" s="50"/>
      <c r="F456" s="50"/>
      <c r="G456" s="50"/>
      <c r="H456" s="50"/>
      <c r="I456" s="50"/>
      <c r="J456" s="50"/>
      <c r="K456" s="50"/>
      <c r="L456" s="50"/>
      <c r="M456" s="50"/>
      <c r="N456" s="50"/>
      <c r="O456" s="51"/>
    </row>
    <row r="457" spans="1:15" s="2" customFormat="1" x14ac:dyDescent="0.25">
      <c r="A457" s="47"/>
      <c r="B457" s="48"/>
      <c r="C457" s="49"/>
      <c r="D457" s="49"/>
      <c r="E457" s="50"/>
      <c r="F457" s="50"/>
      <c r="G457" s="50"/>
      <c r="H457" s="50"/>
      <c r="I457" s="50"/>
      <c r="J457" s="50"/>
      <c r="K457" s="50"/>
      <c r="L457" s="50"/>
      <c r="M457" s="50"/>
      <c r="N457" s="50"/>
      <c r="O457" s="51"/>
    </row>
    <row r="458" spans="1:15" s="2" customFormat="1" x14ac:dyDescent="0.25">
      <c r="A458" s="47"/>
      <c r="B458" s="48"/>
      <c r="C458" s="49"/>
      <c r="D458" s="49"/>
      <c r="E458" s="50"/>
      <c r="F458" s="50"/>
      <c r="G458" s="50"/>
      <c r="H458" s="50"/>
      <c r="I458" s="50"/>
      <c r="J458" s="50"/>
      <c r="K458" s="50"/>
      <c r="L458" s="50"/>
      <c r="M458" s="50"/>
      <c r="N458" s="50"/>
      <c r="O458" s="51"/>
    </row>
    <row r="459" spans="1:15" s="2" customFormat="1" x14ac:dyDescent="0.25">
      <c r="A459" s="47"/>
      <c r="B459" s="48"/>
      <c r="C459" s="49"/>
      <c r="D459" s="49"/>
      <c r="E459" s="50"/>
      <c r="F459" s="50"/>
      <c r="G459" s="50"/>
      <c r="H459" s="50"/>
      <c r="I459" s="50"/>
      <c r="J459" s="50"/>
      <c r="K459" s="50"/>
      <c r="L459" s="50"/>
      <c r="M459" s="50"/>
      <c r="N459" s="50"/>
      <c r="O459" s="51"/>
    </row>
    <row r="460" spans="1:15" s="2" customFormat="1" x14ac:dyDescent="0.25">
      <c r="A460" s="47"/>
      <c r="B460" s="48"/>
      <c r="C460" s="49"/>
      <c r="D460" s="49"/>
      <c r="E460" s="50"/>
      <c r="F460" s="50"/>
      <c r="G460" s="50"/>
      <c r="H460" s="50"/>
      <c r="I460" s="50"/>
      <c r="J460" s="50"/>
      <c r="K460" s="50"/>
      <c r="L460" s="50"/>
      <c r="M460" s="50"/>
      <c r="N460" s="50"/>
      <c r="O460" s="51"/>
    </row>
    <row r="461" spans="1:15" s="2" customFormat="1" x14ac:dyDescent="0.25">
      <c r="A461" s="47"/>
      <c r="B461" s="48"/>
      <c r="C461" s="49"/>
      <c r="D461" s="49"/>
      <c r="E461" s="50"/>
      <c r="F461" s="50"/>
      <c r="G461" s="50"/>
      <c r="H461" s="50"/>
      <c r="I461" s="50"/>
      <c r="J461" s="50"/>
      <c r="K461" s="50"/>
      <c r="L461" s="50"/>
      <c r="M461" s="50"/>
      <c r="N461" s="50"/>
      <c r="O461" s="51"/>
    </row>
    <row r="462" spans="1:15" s="2" customFormat="1" x14ac:dyDescent="0.25">
      <c r="A462" s="47"/>
      <c r="B462" s="48"/>
      <c r="C462" s="49"/>
      <c r="D462" s="49"/>
      <c r="E462" s="50"/>
      <c r="F462" s="50"/>
      <c r="G462" s="50"/>
      <c r="H462" s="50"/>
      <c r="I462" s="50"/>
      <c r="J462" s="50"/>
      <c r="K462" s="50"/>
      <c r="L462" s="50"/>
      <c r="M462" s="50"/>
      <c r="N462" s="50"/>
      <c r="O462" s="51"/>
    </row>
    <row r="463" spans="1:15" s="2" customFormat="1" x14ac:dyDescent="0.25">
      <c r="A463" s="47"/>
      <c r="B463" s="48"/>
      <c r="C463" s="49"/>
      <c r="D463" s="49"/>
      <c r="E463" s="50"/>
      <c r="F463" s="50"/>
      <c r="G463" s="50"/>
      <c r="H463" s="50"/>
      <c r="I463" s="50"/>
      <c r="J463" s="50"/>
      <c r="K463" s="50"/>
      <c r="L463" s="50"/>
      <c r="M463" s="50"/>
      <c r="N463" s="50"/>
      <c r="O463" s="51"/>
    </row>
    <row r="464" spans="1:15" s="2" customFormat="1" x14ac:dyDescent="0.25">
      <c r="A464" s="47"/>
      <c r="B464" s="48"/>
      <c r="C464" s="49"/>
      <c r="D464" s="49"/>
      <c r="E464" s="50"/>
      <c r="F464" s="50"/>
      <c r="G464" s="50"/>
      <c r="H464" s="50"/>
      <c r="I464" s="50"/>
      <c r="J464" s="50"/>
      <c r="K464" s="50"/>
      <c r="L464" s="50"/>
      <c r="M464" s="50"/>
      <c r="N464" s="50"/>
      <c r="O464" s="51"/>
    </row>
    <row r="465" spans="1:15" s="2" customFormat="1" x14ac:dyDescent="0.25">
      <c r="A465" s="47"/>
      <c r="B465" s="48"/>
      <c r="C465" s="49"/>
      <c r="D465" s="49"/>
      <c r="E465" s="50"/>
      <c r="F465" s="50"/>
      <c r="G465" s="50"/>
      <c r="H465" s="50"/>
      <c r="I465" s="50"/>
      <c r="J465" s="50"/>
      <c r="K465" s="50"/>
      <c r="L465" s="50"/>
      <c r="M465" s="50"/>
      <c r="N465" s="50"/>
      <c r="O465" s="51"/>
    </row>
    <row r="466" spans="1:15" s="2" customFormat="1" x14ac:dyDescent="0.25">
      <c r="A466" s="47"/>
      <c r="B466" s="48"/>
      <c r="C466" s="49"/>
      <c r="D466" s="49"/>
      <c r="E466" s="50"/>
      <c r="F466" s="50"/>
      <c r="G466" s="50"/>
      <c r="H466" s="50"/>
      <c r="I466" s="50"/>
      <c r="J466" s="50"/>
      <c r="K466" s="50"/>
      <c r="L466" s="50"/>
      <c r="M466" s="50"/>
      <c r="N466" s="50"/>
      <c r="O466" s="51"/>
    </row>
    <row r="467" spans="1:15" s="2" customFormat="1" x14ac:dyDescent="0.25">
      <c r="A467" s="47"/>
      <c r="B467" s="48"/>
      <c r="C467" s="49"/>
      <c r="D467" s="49"/>
      <c r="E467" s="50"/>
      <c r="F467" s="50"/>
      <c r="G467" s="50"/>
      <c r="H467" s="50"/>
      <c r="I467" s="50"/>
      <c r="J467" s="50"/>
      <c r="K467" s="50"/>
      <c r="L467" s="50"/>
      <c r="M467" s="50"/>
      <c r="N467" s="50"/>
      <c r="O467" s="51"/>
    </row>
    <row r="468" spans="1:15" s="2" customFormat="1" x14ac:dyDescent="0.25">
      <c r="A468" s="47"/>
      <c r="B468" s="48"/>
      <c r="C468" s="49"/>
      <c r="D468" s="49"/>
      <c r="E468" s="50"/>
      <c r="F468" s="50"/>
      <c r="G468" s="50"/>
      <c r="H468" s="50"/>
      <c r="I468" s="50"/>
      <c r="J468" s="50"/>
      <c r="K468" s="50"/>
      <c r="L468" s="50"/>
      <c r="M468" s="50"/>
      <c r="N468" s="50"/>
      <c r="O468" s="51"/>
    </row>
    <row r="469" spans="1:15" s="2" customFormat="1" x14ac:dyDescent="0.25">
      <c r="A469" s="47"/>
      <c r="B469" s="48"/>
      <c r="C469" s="49"/>
      <c r="D469" s="49"/>
      <c r="E469" s="50"/>
      <c r="F469" s="50"/>
      <c r="G469" s="50"/>
      <c r="H469" s="50"/>
      <c r="I469" s="50"/>
      <c r="J469" s="50"/>
      <c r="K469" s="50"/>
      <c r="L469" s="50"/>
      <c r="M469" s="50"/>
      <c r="N469" s="50"/>
      <c r="O469" s="51"/>
    </row>
    <row r="470" spans="1:15" s="2" customFormat="1" x14ac:dyDescent="0.25">
      <c r="A470" s="47"/>
      <c r="B470" s="48"/>
      <c r="C470" s="49"/>
      <c r="D470" s="49"/>
      <c r="E470" s="50"/>
      <c r="F470" s="50"/>
      <c r="G470" s="50"/>
      <c r="H470" s="50"/>
      <c r="I470" s="50"/>
      <c r="J470" s="50"/>
      <c r="K470" s="50"/>
      <c r="L470" s="50"/>
      <c r="M470" s="50"/>
      <c r="N470" s="50"/>
      <c r="O470" s="51"/>
    </row>
    <row r="471" spans="1:15" s="2" customFormat="1" x14ac:dyDescent="0.25">
      <c r="A471" s="47"/>
      <c r="B471" s="48"/>
      <c r="C471" s="49"/>
      <c r="D471" s="49"/>
      <c r="E471" s="50"/>
      <c r="F471" s="50"/>
      <c r="G471" s="50"/>
      <c r="H471" s="50"/>
      <c r="I471" s="50"/>
      <c r="J471" s="50"/>
      <c r="K471" s="50"/>
      <c r="L471" s="50"/>
      <c r="M471" s="50"/>
      <c r="N471" s="50"/>
      <c r="O471" s="51"/>
    </row>
    <row r="472" spans="1:15" s="2" customFormat="1" x14ac:dyDescent="0.25">
      <c r="A472" s="47"/>
      <c r="B472" s="48"/>
      <c r="C472" s="49"/>
      <c r="D472" s="49"/>
      <c r="E472" s="50"/>
      <c r="F472" s="50"/>
      <c r="G472" s="50"/>
      <c r="H472" s="50"/>
      <c r="I472" s="50"/>
      <c r="J472" s="50"/>
      <c r="K472" s="50"/>
      <c r="L472" s="50"/>
      <c r="M472" s="50"/>
      <c r="N472" s="50"/>
      <c r="O472" s="51"/>
    </row>
    <row r="473" spans="1:15" s="2" customFormat="1" x14ac:dyDescent="0.25">
      <c r="A473" s="47"/>
      <c r="B473" s="48"/>
      <c r="C473" s="49"/>
      <c r="D473" s="49"/>
      <c r="E473" s="50"/>
      <c r="F473" s="50"/>
      <c r="G473" s="50"/>
      <c r="H473" s="50"/>
      <c r="I473" s="50"/>
      <c r="J473" s="50"/>
      <c r="K473" s="50"/>
      <c r="L473" s="50"/>
      <c r="M473" s="50"/>
      <c r="N473" s="50"/>
      <c r="O473" s="51"/>
    </row>
    <row r="474" spans="1:15" s="2" customFormat="1" x14ac:dyDescent="0.25">
      <c r="A474" s="47"/>
      <c r="B474" s="48"/>
      <c r="C474" s="49"/>
      <c r="D474" s="49"/>
      <c r="E474" s="50"/>
      <c r="F474" s="50"/>
      <c r="G474" s="50"/>
      <c r="H474" s="50"/>
      <c r="I474" s="50"/>
      <c r="J474" s="50"/>
      <c r="K474" s="50"/>
      <c r="L474" s="50"/>
      <c r="M474" s="50"/>
      <c r="N474" s="50"/>
      <c r="O474" s="51"/>
    </row>
    <row r="475" spans="1:15" s="2" customFormat="1" x14ac:dyDescent="0.25">
      <c r="A475" s="47"/>
      <c r="B475" s="48"/>
      <c r="C475" s="49"/>
      <c r="D475" s="49"/>
      <c r="E475" s="50"/>
      <c r="F475" s="50"/>
      <c r="G475" s="50"/>
      <c r="H475" s="50"/>
      <c r="I475" s="50"/>
      <c r="J475" s="50"/>
      <c r="K475" s="50"/>
      <c r="L475" s="50"/>
      <c r="M475" s="50"/>
      <c r="N475" s="50"/>
      <c r="O475" s="51"/>
    </row>
    <row r="476" spans="1:15" s="2" customFormat="1" x14ac:dyDescent="0.25">
      <c r="A476" s="47"/>
      <c r="B476" s="48"/>
      <c r="C476" s="49"/>
      <c r="D476" s="49"/>
      <c r="E476" s="50"/>
      <c r="F476" s="50"/>
      <c r="G476" s="50"/>
      <c r="H476" s="50"/>
      <c r="I476" s="50"/>
      <c r="J476" s="50"/>
      <c r="K476" s="50"/>
      <c r="L476" s="50"/>
      <c r="M476" s="50"/>
      <c r="N476" s="50"/>
      <c r="O476" s="51"/>
    </row>
    <row r="477" spans="1:15" s="2" customFormat="1" x14ac:dyDescent="0.25">
      <c r="A477" s="47"/>
      <c r="B477" s="48"/>
      <c r="C477" s="49"/>
      <c r="D477" s="49"/>
      <c r="E477" s="50"/>
      <c r="F477" s="50"/>
      <c r="G477" s="50"/>
      <c r="H477" s="50"/>
      <c r="I477" s="50"/>
      <c r="J477" s="50"/>
      <c r="K477" s="50"/>
      <c r="L477" s="50"/>
      <c r="M477" s="50"/>
      <c r="N477" s="50"/>
      <c r="O477" s="51"/>
    </row>
    <row r="478" spans="1:15" s="2" customFormat="1" x14ac:dyDescent="0.25">
      <c r="A478" s="47"/>
      <c r="B478" s="48"/>
      <c r="C478" s="49"/>
      <c r="D478" s="49"/>
      <c r="E478" s="50"/>
      <c r="F478" s="50"/>
      <c r="G478" s="50"/>
      <c r="H478" s="50"/>
      <c r="I478" s="50"/>
      <c r="J478" s="50"/>
      <c r="K478" s="50"/>
      <c r="L478" s="50"/>
      <c r="M478" s="50"/>
      <c r="N478" s="50"/>
      <c r="O478" s="51"/>
    </row>
    <row r="479" spans="1:15" s="2" customFormat="1" x14ac:dyDescent="0.25">
      <c r="A479" s="47"/>
      <c r="B479" s="48"/>
      <c r="C479" s="49"/>
      <c r="D479" s="49"/>
      <c r="E479" s="50"/>
      <c r="F479" s="50"/>
      <c r="G479" s="50"/>
      <c r="H479" s="50"/>
      <c r="I479" s="50"/>
      <c r="J479" s="50"/>
      <c r="K479" s="50"/>
      <c r="L479" s="50"/>
      <c r="M479" s="50"/>
      <c r="N479" s="50"/>
      <c r="O479" s="51"/>
    </row>
    <row r="480" spans="1:15" s="2" customFormat="1" x14ac:dyDescent="0.25">
      <c r="A480" s="47"/>
      <c r="B480" s="48"/>
      <c r="C480" s="49"/>
      <c r="D480" s="49"/>
      <c r="E480" s="50"/>
      <c r="F480" s="50"/>
      <c r="G480" s="50"/>
      <c r="H480" s="50"/>
      <c r="I480" s="50"/>
      <c r="J480" s="50"/>
      <c r="K480" s="50"/>
      <c r="L480" s="50"/>
      <c r="M480" s="50"/>
      <c r="N480" s="50"/>
      <c r="O480" s="51"/>
    </row>
    <row r="481" spans="1:15" s="2" customFormat="1" x14ac:dyDescent="0.25">
      <c r="A481" s="47"/>
      <c r="B481" s="48"/>
      <c r="C481" s="49"/>
      <c r="D481" s="49"/>
      <c r="E481" s="50"/>
      <c r="F481" s="50"/>
      <c r="G481" s="50"/>
      <c r="H481" s="50"/>
      <c r="I481" s="50"/>
      <c r="J481" s="50"/>
      <c r="K481" s="50"/>
      <c r="L481" s="50"/>
      <c r="M481" s="50"/>
      <c r="N481" s="50"/>
      <c r="O481" s="51"/>
    </row>
    <row r="482" spans="1:15" s="2" customFormat="1" x14ac:dyDescent="0.25">
      <c r="A482" s="47"/>
      <c r="B482" s="48"/>
      <c r="C482" s="49"/>
      <c r="D482" s="49"/>
      <c r="E482" s="50"/>
      <c r="F482" s="50"/>
      <c r="G482" s="50"/>
      <c r="H482" s="50"/>
      <c r="I482" s="50"/>
      <c r="J482" s="50"/>
      <c r="K482" s="50"/>
      <c r="L482" s="50"/>
      <c r="M482" s="50"/>
      <c r="N482" s="50"/>
      <c r="O482" s="51"/>
    </row>
    <row r="483" spans="1:15" s="2" customFormat="1" x14ac:dyDescent="0.25">
      <c r="A483" s="47"/>
      <c r="B483" s="48"/>
      <c r="C483" s="49"/>
      <c r="D483" s="49"/>
      <c r="E483" s="50"/>
      <c r="F483" s="50"/>
      <c r="G483" s="50"/>
      <c r="H483" s="50"/>
      <c r="I483" s="50"/>
      <c r="J483" s="50"/>
      <c r="K483" s="50"/>
      <c r="L483" s="50"/>
      <c r="M483" s="50"/>
      <c r="N483" s="50"/>
      <c r="O483" s="51"/>
    </row>
    <row r="484" spans="1:15" s="2" customFormat="1" x14ac:dyDescent="0.25">
      <c r="A484" s="47"/>
      <c r="B484" s="48"/>
      <c r="C484" s="49"/>
      <c r="D484" s="49"/>
      <c r="E484" s="50"/>
      <c r="F484" s="50"/>
      <c r="G484" s="50"/>
      <c r="H484" s="50"/>
      <c r="I484" s="50"/>
      <c r="J484" s="50"/>
      <c r="K484" s="50"/>
      <c r="L484" s="50"/>
      <c r="M484" s="50"/>
      <c r="N484" s="50"/>
      <c r="O484" s="51"/>
    </row>
    <row r="485" spans="1:15" s="2" customFormat="1" x14ac:dyDescent="0.25">
      <c r="A485" s="47"/>
      <c r="B485" s="48"/>
      <c r="C485" s="49"/>
      <c r="D485" s="49"/>
      <c r="E485" s="50"/>
      <c r="F485" s="50"/>
      <c r="G485" s="50"/>
      <c r="H485" s="50"/>
      <c r="I485" s="50"/>
      <c r="J485" s="50"/>
      <c r="K485" s="50"/>
      <c r="L485" s="50"/>
      <c r="M485" s="50"/>
      <c r="N485" s="50"/>
      <c r="O485" s="51"/>
    </row>
    <row r="486" spans="1:15" s="2" customFormat="1" x14ac:dyDescent="0.25">
      <c r="A486" s="47"/>
      <c r="B486" s="48"/>
      <c r="C486" s="49"/>
      <c r="D486" s="49"/>
      <c r="E486" s="50"/>
      <c r="F486" s="50"/>
      <c r="G486" s="50"/>
      <c r="H486" s="50"/>
      <c r="I486" s="50"/>
      <c r="J486" s="50"/>
      <c r="K486" s="50"/>
      <c r="L486" s="50"/>
      <c r="M486" s="50"/>
      <c r="N486" s="50"/>
      <c r="O486" s="51"/>
    </row>
    <row r="487" spans="1:15" s="2" customFormat="1" x14ac:dyDescent="0.25">
      <c r="A487" s="47"/>
      <c r="B487" s="48"/>
      <c r="C487" s="49"/>
      <c r="D487" s="49"/>
      <c r="E487" s="50"/>
      <c r="F487" s="50"/>
      <c r="G487" s="50"/>
      <c r="H487" s="50"/>
      <c r="I487" s="50"/>
      <c r="J487" s="50"/>
      <c r="K487" s="50"/>
      <c r="L487" s="50"/>
      <c r="M487" s="50"/>
      <c r="N487" s="50"/>
      <c r="O487" s="51"/>
    </row>
    <row r="488" spans="1:15" s="2" customFormat="1" x14ac:dyDescent="0.25">
      <c r="A488" s="47"/>
      <c r="B488" s="48"/>
      <c r="C488" s="49"/>
      <c r="D488" s="49"/>
      <c r="E488" s="50"/>
      <c r="F488" s="50"/>
      <c r="G488" s="50"/>
      <c r="H488" s="50"/>
      <c r="I488" s="50"/>
      <c r="J488" s="50"/>
      <c r="K488" s="50"/>
      <c r="L488" s="50"/>
      <c r="M488" s="50"/>
      <c r="N488" s="50"/>
      <c r="O488" s="51"/>
    </row>
    <row r="489" spans="1:15" s="2" customFormat="1" x14ac:dyDescent="0.25">
      <c r="A489" s="47"/>
      <c r="B489" s="48"/>
      <c r="C489" s="49"/>
      <c r="D489" s="49"/>
      <c r="E489" s="50"/>
      <c r="F489" s="50"/>
      <c r="G489" s="50"/>
      <c r="H489" s="50"/>
      <c r="I489" s="50"/>
      <c r="J489" s="50"/>
      <c r="K489" s="50"/>
      <c r="L489" s="50"/>
      <c r="M489" s="50"/>
      <c r="N489" s="50"/>
      <c r="O489" s="51"/>
    </row>
    <row r="490" spans="1:15" s="2" customFormat="1" x14ac:dyDescent="0.25">
      <c r="A490" s="47"/>
      <c r="B490" s="48"/>
      <c r="C490" s="49"/>
      <c r="D490" s="49"/>
      <c r="E490" s="50"/>
      <c r="F490" s="50"/>
      <c r="G490" s="50"/>
      <c r="H490" s="50"/>
      <c r="I490" s="50"/>
      <c r="J490" s="50"/>
      <c r="K490" s="50"/>
      <c r="L490" s="50"/>
      <c r="M490" s="50"/>
      <c r="N490" s="50"/>
      <c r="O490" s="51"/>
    </row>
    <row r="491" spans="1:15" s="2" customFormat="1" x14ac:dyDescent="0.25">
      <c r="A491" s="47"/>
      <c r="B491" s="48"/>
      <c r="C491" s="49"/>
      <c r="D491" s="49"/>
      <c r="E491" s="50"/>
      <c r="F491" s="50"/>
      <c r="G491" s="50"/>
      <c r="H491" s="50"/>
      <c r="I491" s="50"/>
      <c r="J491" s="50"/>
      <c r="K491" s="50"/>
      <c r="L491" s="50"/>
      <c r="M491" s="50"/>
      <c r="N491" s="50"/>
      <c r="O491" s="51"/>
    </row>
    <row r="492" spans="1:15" s="2" customFormat="1" x14ac:dyDescent="0.25">
      <c r="A492" s="47"/>
      <c r="B492" s="48"/>
      <c r="C492" s="49"/>
      <c r="D492" s="49"/>
      <c r="E492" s="50"/>
      <c r="F492" s="50"/>
      <c r="G492" s="50"/>
      <c r="H492" s="50"/>
      <c r="I492" s="50"/>
      <c r="J492" s="50"/>
      <c r="K492" s="50"/>
      <c r="L492" s="50"/>
      <c r="M492" s="50"/>
      <c r="N492" s="50"/>
      <c r="O492" s="51"/>
    </row>
    <row r="493" spans="1:15" s="2" customFormat="1" x14ac:dyDescent="0.25">
      <c r="A493" s="47"/>
      <c r="B493" s="48"/>
      <c r="C493" s="49"/>
      <c r="D493" s="49"/>
      <c r="E493" s="50"/>
      <c r="F493" s="50"/>
      <c r="G493" s="50"/>
      <c r="H493" s="50"/>
      <c r="I493" s="50"/>
      <c r="J493" s="50"/>
      <c r="K493" s="50"/>
      <c r="L493" s="50"/>
      <c r="M493" s="50"/>
      <c r="N493" s="50"/>
      <c r="O493" s="51"/>
    </row>
    <row r="494" spans="1:15" s="2" customFormat="1" x14ac:dyDescent="0.25">
      <c r="A494" s="47"/>
      <c r="B494" s="48"/>
      <c r="C494" s="49"/>
      <c r="D494" s="49"/>
      <c r="E494" s="50"/>
      <c r="F494" s="50"/>
      <c r="G494" s="50"/>
      <c r="H494" s="50"/>
      <c r="I494" s="50"/>
      <c r="J494" s="50"/>
      <c r="K494" s="50"/>
      <c r="L494" s="50"/>
      <c r="M494" s="50"/>
      <c r="N494" s="50"/>
      <c r="O494" s="51"/>
    </row>
    <row r="495" spans="1:15" s="2" customFormat="1" x14ac:dyDescent="0.25">
      <c r="A495" s="47"/>
      <c r="B495" s="48"/>
      <c r="C495" s="49"/>
      <c r="D495" s="49"/>
      <c r="E495" s="50"/>
      <c r="F495" s="50"/>
      <c r="G495" s="50"/>
      <c r="H495" s="50"/>
      <c r="I495" s="50"/>
      <c r="J495" s="50"/>
      <c r="K495" s="50"/>
      <c r="L495" s="50"/>
      <c r="M495" s="50"/>
      <c r="N495" s="50"/>
      <c r="O495" s="51"/>
    </row>
    <row r="496" spans="1:15" s="2" customFormat="1" x14ac:dyDescent="0.25">
      <c r="A496" s="47"/>
      <c r="B496" s="48"/>
      <c r="C496" s="49"/>
      <c r="D496" s="49"/>
      <c r="E496" s="50"/>
      <c r="F496" s="50"/>
      <c r="G496" s="50"/>
      <c r="H496" s="50"/>
      <c r="I496" s="50"/>
      <c r="J496" s="50"/>
      <c r="K496" s="50"/>
      <c r="L496" s="50"/>
      <c r="M496" s="50"/>
      <c r="N496" s="50"/>
      <c r="O496" s="51"/>
    </row>
    <row r="497" spans="1:15" s="2" customFormat="1" x14ac:dyDescent="0.25">
      <c r="A497" s="47"/>
      <c r="B497" s="48"/>
      <c r="C497" s="49"/>
      <c r="D497" s="49"/>
      <c r="E497" s="50"/>
      <c r="F497" s="50"/>
      <c r="G497" s="50"/>
      <c r="H497" s="50"/>
      <c r="I497" s="50"/>
      <c r="J497" s="50"/>
      <c r="K497" s="50"/>
      <c r="L497" s="50"/>
      <c r="M497" s="50"/>
      <c r="N497" s="50"/>
      <c r="O497" s="51"/>
    </row>
    <row r="498" spans="1:15" s="2" customFormat="1" x14ac:dyDescent="0.25">
      <c r="A498" s="47"/>
      <c r="B498" s="48"/>
      <c r="C498" s="49"/>
      <c r="D498" s="49"/>
      <c r="E498" s="50"/>
      <c r="F498" s="50"/>
      <c r="G498" s="50"/>
      <c r="H498" s="50"/>
      <c r="I498" s="50"/>
      <c r="J498" s="50"/>
      <c r="K498" s="50"/>
      <c r="L498" s="50"/>
      <c r="M498" s="50"/>
      <c r="N498" s="50"/>
      <c r="O498" s="51"/>
    </row>
    <row r="499" spans="1:15" s="2" customFormat="1" x14ac:dyDescent="0.25">
      <c r="A499" s="47"/>
      <c r="B499" s="48"/>
      <c r="C499" s="49"/>
      <c r="D499" s="49"/>
      <c r="E499" s="50"/>
      <c r="F499" s="50"/>
      <c r="G499" s="50"/>
      <c r="H499" s="50"/>
      <c r="I499" s="50"/>
      <c r="J499" s="50"/>
      <c r="K499" s="50"/>
      <c r="L499" s="50"/>
      <c r="M499" s="50"/>
      <c r="N499" s="50"/>
      <c r="O499" s="51"/>
    </row>
    <row r="500" spans="1:15" s="2" customFormat="1" x14ac:dyDescent="0.25">
      <c r="A500" s="47"/>
      <c r="B500" s="48"/>
      <c r="C500" s="49"/>
      <c r="D500" s="49"/>
      <c r="E500" s="50"/>
      <c r="F500" s="50"/>
      <c r="G500" s="50"/>
      <c r="H500" s="50"/>
      <c r="I500" s="50"/>
      <c r="J500" s="50"/>
      <c r="K500" s="50"/>
      <c r="L500" s="50"/>
      <c r="M500" s="50"/>
      <c r="N500" s="50"/>
      <c r="O500" s="51"/>
    </row>
    <row r="501" spans="1:15" s="2" customFormat="1" x14ac:dyDescent="0.25">
      <c r="A501" s="47"/>
      <c r="B501" s="48"/>
      <c r="C501" s="49"/>
      <c r="D501" s="49"/>
      <c r="E501" s="50"/>
      <c r="F501" s="50"/>
      <c r="G501" s="50"/>
      <c r="H501" s="50"/>
      <c r="I501" s="50"/>
      <c r="J501" s="50"/>
      <c r="K501" s="50"/>
      <c r="L501" s="50"/>
      <c r="M501" s="50"/>
      <c r="N501" s="50"/>
      <c r="O501" s="51"/>
    </row>
    <row r="502" spans="1:15" s="2" customFormat="1" x14ac:dyDescent="0.25">
      <c r="A502" s="47"/>
      <c r="B502" s="48"/>
      <c r="C502" s="49"/>
      <c r="D502" s="49"/>
      <c r="E502" s="50"/>
      <c r="F502" s="50"/>
      <c r="G502" s="50"/>
      <c r="H502" s="50"/>
      <c r="I502" s="50"/>
      <c r="J502" s="50"/>
      <c r="K502" s="50"/>
      <c r="L502" s="50"/>
      <c r="M502" s="50"/>
      <c r="N502" s="50"/>
      <c r="O502" s="51"/>
    </row>
    <row r="503" spans="1:15" s="2" customFormat="1" x14ac:dyDescent="0.25">
      <c r="A503" s="47"/>
      <c r="B503" s="48"/>
      <c r="C503" s="49"/>
      <c r="D503" s="49"/>
      <c r="E503" s="50"/>
      <c r="F503" s="50"/>
      <c r="G503" s="50"/>
      <c r="H503" s="50"/>
      <c r="I503" s="50"/>
      <c r="J503" s="50"/>
      <c r="K503" s="50"/>
      <c r="L503" s="50"/>
      <c r="M503" s="50"/>
      <c r="N503" s="50"/>
      <c r="O503" s="51"/>
    </row>
    <row r="504" spans="1:15" s="2" customFormat="1" x14ac:dyDescent="0.25">
      <c r="A504" s="47"/>
      <c r="B504" s="48"/>
      <c r="C504" s="49"/>
      <c r="D504" s="49"/>
      <c r="E504" s="50"/>
      <c r="F504" s="50"/>
      <c r="G504" s="50"/>
      <c r="H504" s="50"/>
      <c r="I504" s="50"/>
      <c r="J504" s="50"/>
      <c r="K504" s="50"/>
      <c r="L504" s="50"/>
      <c r="M504" s="50"/>
      <c r="N504" s="50"/>
      <c r="O504" s="51"/>
    </row>
    <row r="505" spans="1:15" s="2" customFormat="1" x14ac:dyDescent="0.25">
      <c r="A505" s="47"/>
      <c r="B505" s="48"/>
      <c r="C505" s="49"/>
      <c r="D505" s="49"/>
      <c r="E505" s="50"/>
      <c r="F505" s="50"/>
      <c r="G505" s="50"/>
      <c r="H505" s="50"/>
      <c r="I505" s="50"/>
      <c r="J505" s="50"/>
      <c r="K505" s="50"/>
      <c r="L505" s="50"/>
      <c r="M505" s="50"/>
      <c r="N505" s="50"/>
      <c r="O505" s="51"/>
    </row>
    <row r="506" spans="1:15" s="2" customFormat="1" x14ac:dyDescent="0.25">
      <c r="A506" s="47"/>
      <c r="B506" s="48"/>
      <c r="C506" s="49"/>
      <c r="D506" s="49"/>
      <c r="E506" s="50"/>
      <c r="F506" s="50"/>
      <c r="G506" s="50"/>
      <c r="H506" s="50"/>
      <c r="I506" s="50"/>
      <c r="J506" s="50"/>
      <c r="K506" s="50"/>
      <c r="L506" s="50"/>
      <c r="M506" s="50"/>
      <c r="N506" s="50"/>
      <c r="O506" s="51"/>
    </row>
    <row r="507" spans="1:15" s="2" customFormat="1" x14ac:dyDescent="0.25">
      <c r="A507" s="47"/>
      <c r="B507" s="48"/>
      <c r="C507" s="49"/>
      <c r="D507" s="49"/>
      <c r="E507" s="50"/>
      <c r="F507" s="50"/>
      <c r="G507" s="50"/>
      <c r="H507" s="50"/>
      <c r="I507" s="50"/>
      <c r="J507" s="50"/>
      <c r="K507" s="50"/>
      <c r="L507" s="50"/>
      <c r="M507" s="50"/>
      <c r="N507" s="50"/>
      <c r="O507" s="51"/>
    </row>
  </sheetData>
  <autoFilter ref="C5:N90"/>
  <mergeCells count="11">
    <mergeCell ref="M4:N4"/>
    <mergeCell ref="B1:O1"/>
    <mergeCell ref="B2:O2"/>
    <mergeCell ref="A3:A5"/>
    <mergeCell ref="B3:B5"/>
    <mergeCell ref="C3:N3"/>
    <mergeCell ref="O3:O5"/>
    <mergeCell ref="C4:D4"/>
    <mergeCell ref="E4:F4"/>
    <mergeCell ref="G4:J4"/>
    <mergeCell ref="K4:L4"/>
  </mergeCells>
  <pageMargins left="0.31496062992125984" right="0.31496062992125984" top="0.35433070866141736" bottom="0.35433070866141736" header="0.31496062992125984" footer="0.31496062992125984"/>
  <pageSetup paperSize="9" scale="6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vt:lpstr>
      <vt:lpstr>'2022'!Заголовки_для_печати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dc:creator>
  <cp:lastModifiedBy>Dexp</cp:lastModifiedBy>
  <cp:lastPrinted>2023-04-05T04:19:34Z</cp:lastPrinted>
  <dcterms:created xsi:type="dcterms:W3CDTF">2019-02-02T08:21:24Z</dcterms:created>
  <dcterms:modified xsi:type="dcterms:W3CDTF">2023-04-10T08:28:02Z</dcterms:modified>
</cp:coreProperties>
</file>