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1" sheetId="11" r:id="rId1"/>
  </sheets>
  <definedNames>
    <definedName name="_xlnm._FilterDatabase" localSheetId="0" hidden="1">'2021'!$C$5:$N$99</definedName>
    <definedName name="_xlnm.Print_Titles" localSheetId="0">'2021'!$1:$6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1" l="1"/>
  <c r="F86" i="11" l="1"/>
  <c r="J86" i="11"/>
  <c r="I69" i="11"/>
  <c r="O100" i="11"/>
  <c r="H69" i="11"/>
  <c r="M101" i="11" l="1"/>
  <c r="F40" i="11"/>
  <c r="J31" i="11" l="1"/>
  <c r="J35" i="11" l="1"/>
  <c r="J36" i="11"/>
  <c r="F72" i="11" l="1"/>
  <c r="J73" i="11" l="1"/>
  <c r="E7" i="11"/>
  <c r="G7" i="11"/>
  <c r="H7" i="11"/>
  <c r="I7" i="11"/>
  <c r="K7" i="11"/>
  <c r="L7" i="11"/>
  <c r="M7" i="11"/>
  <c r="N7" i="11"/>
  <c r="C76" i="11"/>
  <c r="N32" i="11" l="1"/>
  <c r="D73" i="11" l="1"/>
  <c r="D74" i="11"/>
  <c r="D75" i="11"/>
  <c r="F60" i="11" l="1"/>
  <c r="C75" i="11" l="1"/>
  <c r="C73" i="11"/>
  <c r="C74" i="11"/>
  <c r="D72" i="11"/>
  <c r="C72" i="11"/>
  <c r="C90" i="11" l="1"/>
  <c r="D90" i="11"/>
  <c r="C89" i="11"/>
  <c r="D89" i="11"/>
  <c r="C71" i="11"/>
  <c r="D71" i="11"/>
  <c r="D68" i="11"/>
  <c r="D69" i="11"/>
  <c r="D70" i="11"/>
  <c r="C70" i="11"/>
  <c r="C60" i="11"/>
  <c r="D60" i="11"/>
  <c r="E45" i="11"/>
  <c r="F45" i="11"/>
  <c r="G45" i="11"/>
  <c r="H45" i="11"/>
  <c r="I45" i="11"/>
  <c r="J45" i="11"/>
  <c r="K45" i="11"/>
  <c r="L45" i="11"/>
  <c r="M45" i="11"/>
  <c r="N45" i="11"/>
  <c r="C49" i="11"/>
  <c r="D49" i="11"/>
  <c r="D67" i="11" l="1"/>
  <c r="D48" i="11" l="1"/>
  <c r="D98" i="11" l="1"/>
  <c r="C98" i="11"/>
  <c r="D97" i="11"/>
  <c r="C97" i="11"/>
  <c r="N96" i="11"/>
  <c r="M96" i="11"/>
  <c r="L96" i="11"/>
  <c r="K96" i="11"/>
  <c r="J96" i="11"/>
  <c r="I96" i="11"/>
  <c r="H96" i="11"/>
  <c r="G96" i="11"/>
  <c r="F96" i="11"/>
  <c r="E96" i="11"/>
  <c r="D96" i="11"/>
  <c r="C96" i="11"/>
  <c r="D95" i="11"/>
  <c r="C95" i="11"/>
  <c r="N94" i="11"/>
  <c r="M94" i="11"/>
  <c r="L94" i="11"/>
  <c r="K94" i="11"/>
  <c r="J94" i="11"/>
  <c r="I94" i="11"/>
  <c r="H94" i="11"/>
  <c r="G94" i="11"/>
  <c r="F94" i="11"/>
  <c r="E94" i="11"/>
  <c r="D94" i="11"/>
  <c r="C94" i="11"/>
  <c r="N93" i="11"/>
  <c r="M93" i="11"/>
  <c r="L93" i="11"/>
  <c r="K93" i="11"/>
  <c r="J93" i="11"/>
  <c r="I93" i="11"/>
  <c r="H93" i="11"/>
  <c r="G93" i="11"/>
  <c r="F93" i="11"/>
  <c r="E93" i="11"/>
  <c r="D93" i="11"/>
  <c r="C93" i="11"/>
  <c r="D92" i="11"/>
  <c r="C92" i="11"/>
  <c r="N91" i="11"/>
  <c r="M91" i="11"/>
  <c r="L91" i="11"/>
  <c r="K91" i="11"/>
  <c r="J91" i="11"/>
  <c r="I91" i="11"/>
  <c r="H91" i="11"/>
  <c r="G91" i="11"/>
  <c r="F91" i="11"/>
  <c r="E91" i="11"/>
  <c r="D91" i="11"/>
  <c r="C91" i="11"/>
  <c r="D88" i="11"/>
  <c r="C88" i="11"/>
  <c r="N87" i="11"/>
  <c r="M87" i="11"/>
  <c r="L87" i="11"/>
  <c r="K87" i="11"/>
  <c r="J87" i="11"/>
  <c r="J81" i="11" s="1"/>
  <c r="I87" i="11"/>
  <c r="I81" i="11" s="1"/>
  <c r="H87" i="11"/>
  <c r="H81" i="11" s="1"/>
  <c r="G87" i="11"/>
  <c r="G81" i="11" s="1"/>
  <c r="F87" i="11"/>
  <c r="F81" i="11" s="1"/>
  <c r="E87" i="11"/>
  <c r="E81" i="11" s="1"/>
  <c r="D87" i="11"/>
  <c r="C87" i="11"/>
  <c r="D86" i="11"/>
  <c r="C86" i="11"/>
  <c r="D85" i="11"/>
  <c r="C85" i="11"/>
  <c r="D84" i="11"/>
  <c r="C84" i="11"/>
  <c r="D83" i="11"/>
  <c r="C83" i="11"/>
  <c r="D82" i="11"/>
  <c r="C82" i="11"/>
  <c r="C81" i="11" s="1"/>
  <c r="N81" i="11"/>
  <c r="M81" i="11"/>
  <c r="L81" i="11"/>
  <c r="K81" i="11"/>
  <c r="D80" i="11"/>
  <c r="C80" i="11"/>
  <c r="D79" i="11"/>
  <c r="C79" i="11"/>
  <c r="D78" i="11"/>
  <c r="C78" i="11"/>
  <c r="N77" i="11"/>
  <c r="M77" i="11"/>
  <c r="L77" i="11"/>
  <c r="K77" i="11"/>
  <c r="J77" i="11"/>
  <c r="I77" i="11"/>
  <c r="H77" i="11"/>
  <c r="G77" i="11"/>
  <c r="F77" i="11"/>
  <c r="E77" i="11"/>
  <c r="D77" i="11"/>
  <c r="C77" i="11"/>
  <c r="C69" i="11"/>
  <c r="C68" i="11"/>
  <c r="C67" i="11"/>
  <c r="D66" i="11"/>
  <c r="C66" i="11"/>
  <c r="D65" i="11"/>
  <c r="C65" i="11"/>
  <c r="D64" i="11"/>
  <c r="C64" i="11"/>
  <c r="D63" i="11"/>
  <c r="C63" i="11"/>
  <c r="D62" i="11"/>
  <c r="C62" i="11"/>
  <c r="D61" i="11"/>
  <c r="C61" i="11"/>
  <c r="D59" i="11"/>
  <c r="C59" i="11"/>
  <c r="D58" i="11"/>
  <c r="C58" i="11"/>
  <c r="N57" i="11"/>
  <c r="M57" i="11"/>
  <c r="L57" i="11"/>
  <c r="K57" i="11"/>
  <c r="J57" i="11"/>
  <c r="I57" i="11"/>
  <c r="H57" i="11"/>
  <c r="G57" i="11"/>
  <c r="F57" i="11"/>
  <c r="E57" i="11"/>
  <c r="D57" i="11"/>
  <c r="C57" i="11"/>
  <c r="D56" i="11"/>
  <c r="C56" i="11"/>
  <c r="N55" i="11"/>
  <c r="M55" i="11"/>
  <c r="L55" i="11"/>
  <c r="K55" i="11"/>
  <c r="J55" i="11"/>
  <c r="I55" i="11"/>
  <c r="H55" i="11"/>
  <c r="G55" i="11"/>
  <c r="F55" i="11"/>
  <c r="E55" i="11"/>
  <c r="D55" i="11"/>
  <c r="D54" i="11"/>
  <c r="D53" i="11" s="1"/>
  <c r="C54" i="11"/>
  <c r="C53" i="11" s="1"/>
  <c r="N53" i="11"/>
  <c r="M53" i="11"/>
  <c r="L53" i="11"/>
  <c r="K53" i="11"/>
  <c r="J53" i="11"/>
  <c r="I53" i="11"/>
  <c r="H53" i="11"/>
  <c r="G53" i="11"/>
  <c r="F53" i="11"/>
  <c r="E53" i="11"/>
  <c r="D52" i="11"/>
  <c r="C52" i="11"/>
  <c r="D51" i="11"/>
  <c r="C51" i="11"/>
  <c r="N50" i="11"/>
  <c r="M50" i="11"/>
  <c r="L50" i="11"/>
  <c r="K50" i="11"/>
  <c r="J50" i="11"/>
  <c r="J7" i="11" s="1"/>
  <c r="I50" i="11"/>
  <c r="H50" i="11"/>
  <c r="G50" i="11"/>
  <c r="F50" i="11"/>
  <c r="E50" i="11"/>
  <c r="D50" i="11"/>
  <c r="C50" i="11"/>
  <c r="C48" i="11"/>
  <c r="D47" i="11"/>
  <c r="C47" i="11"/>
  <c r="D46" i="11"/>
  <c r="C46" i="11"/>
  <c r="C45" i="11" s="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8" i="11"/>
  <c r="F7" i="11" l="1"/>
  <c r="F99" i="11" s="1"/>
  <c r="C7" i="11"/>
  <c r="C55" i="11"/>
  <c r="I99" i="11"/>
  <c r="D45" i="11"/>
  <c r="D7" i="11" s="1"/>
  <c r="G99" i="11"/>
  <c r="E99" i="11"/>
  <c r="E101" i="11" s="1"/>
  <c r="H99" i="11"/>
  <c r="H101" i="11" s="1"/>
  <c r="J99" i="11"/>
  <c r="L99" i="11"/>
  <c r="D81" i="11"/>
  <c r="K99" i="11"/>
  <c r="M99" i="11"/>
  <c r="N99" i="11"/>
  <c r="D99" i="11" l="1"/>
  <c r="C99" i="11"/>
</calcChain>
</file>

<file path=xl/sharedStrings.xml><?xml version="1.0" encoding="utf-8"?>
<sst xmlns="http://schemas.openxmlformats.org/spreadsheetml/2006/main" count="287" uniqueCount="280">
  <si>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</si>
  <si>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</si>
  <si>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</si>
  <si>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</si>
  <si>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</si>
  <si>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</si>
  <si>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</si>
  <si>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</si>
  <si>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</si>
  <si>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</si>
  <si>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</si>
  <si>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</si>
  <si>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</si>
  <si>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</si>
  <si>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</si>
  <si>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</si>
  <si>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</si>
  <si>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</si>
  <si>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</si>
  <si>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</si>
  <si>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</si>
  <si>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</si>
  <si>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</si>
  <si>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</si>
  <si>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</si>
  <si>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</si>
  <si>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</si>
  <si>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</si>
  <si>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</si>
  <si>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</si>
  <si>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</si>
  <si>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</si>
  <si>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</si>
  <si>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</si>
  <si>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</si>
  <si>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</si>
  <si>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</si>
  <si>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</si>
  <si>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</si>
  <si>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</si>
  <si>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</si>
  <si>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</si>
  <si>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</si>
  <si>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</si>
  <si>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</si>
  <si>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</si>
  <si>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</si>
  <si>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</si>
  <si>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</si>
  <si>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</si>
  <si>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</si>
  <si>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</si>
  <si>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</si>
  <si>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</si>
  <si>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</si>
  <si>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</si>
  <si>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</si>
  <si>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</si>
  <si>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</si>
  <si>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</si>
  <si>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</si>
  <si>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</si>
  <si>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</si>
  <si>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</si>
  <si>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</si>
  <si>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</si>
  <si>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</si>
  <si>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</si>
  <si>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</si>
  <si>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</si>
  <si>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</si>
  <si>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</si>
  <si>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</si>
  <si>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</si>
  <si>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</si>
  <si>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</si>
  <si>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</si>
  <si>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</si>
  <si>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</si>
  <si>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</si>
  <si>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</si>
  <si>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</si>
  <si>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</si>
  <si>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</si>
  <si>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</si>
  <si>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</si>
  <si>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</si>
  <si>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</si>
  <si>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</si>
  <si>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</si>
  <si>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</si>
  <si>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</si>
  <si>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</si>
  <si>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</si>
  <si>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</si>
  <si>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</si>
  <si>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</si>
  <si>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</si>
  <si>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</si>
  <si>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</si>
  <si>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</si>
  <si>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</si>
  <si>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</si>
  <si>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</si>
  <si>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</si>
  <si>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</si>
  <si>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</si>
  <si>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</si>
  <si>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</si>
  <si>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</si>
  <si>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</si>
  <si>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</si>
  <si>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</si>
  <si>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</si>
  <si>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</si>
  <si>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</si>
  <si>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</si>
  <si>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</si>
  <si>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</si>
  <si>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</si>
  <si>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</si>
  <si>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</si>
  <si>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</si>
  <si>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</si>
  <si>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</si>
  <si>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</si>
  <si>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</si>
  <si>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</si>
  <si>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</si>
  <si>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</si>
  <si>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</si>
  <si>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</si>
  <si>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</si>
  <si>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</si>
  <si>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</si>
  <si>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</si>
  <si>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</si>
  <si>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</si>
  <si>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</si>
  <si>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</si>
  <si>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</si>
  <si>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</si>
  <si>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</si>
  <si>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</si>
  <si>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</si>
  <si>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</si>
  <si>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</si>
  <si>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1.44.1.</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</si>
  <si>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</si>
  <si>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</si>
  <si>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</si>
  <si>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</si>
  <si>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</si>
  <si>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</si>
  <si>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</si>
  <si>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</si>
  <si>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1.60.</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</si>
  <si>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</si>
  <si>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1.61.</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</si>
  <si>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</si>
  <si>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</si>
  <si>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</si>
  <si>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</si>
  <si>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</si>
  <si>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</si>
  <si>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</si>
  <si>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</si>
  <si>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</si>
  <si>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</si>
  <si>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</si>
  <si>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</si>
  <si>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</si>
  <si>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</si>
  <si>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</si>
  <si>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</si>
  <si>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</si>
  <si>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</si>
  <si>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</si>
  <si>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</si>
  <si>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На 2021 год запланирована приобретение 9 ед. автотранспорта. Минпромторгом РФ в конце 2020 года была закуплены все 9 ед. автотранспорта на сумму 5 511 500,00 рублей. Поставлены LADA 213100 – 5 ед. и LADA GRANTA 219010 – 4 ед.</t>
  </si>
  <si>
    <t>Запланированы средства на сумму 659 846,7 тыс. руб. 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 освоено в полном объеме.</t>
  </si>
  <si>
    <t>Заключено 7 государственных контрактов на сумму 18 994 379,04 рублей, 3 договора на сумму 404 405,84 рублей с 7 поставщиками на медикаменты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Поставлено медикаментов на сумму 19 398 784,88 рублей. Произведена оплата на сумму 19 398 784,88 рублей.</t>
  </si>
  <si>
    <t>1.41.4.</t>
  </si>
  <si>
    <t>Создание объектов социального и производственного комплексов, в том числе объектов общегражданского назначения, жилья, инфраструктуры</t>
  </si>
  <si>
    <t>В соответствии с заключенным Соглашением о предоставлении иного межбюджетного трансферта, имеющего целевое назначение, из федерального бюджета бюджету субъекта Российской Федерации от 10.02.2019 № 056-17-2019-018 (ред. от 25.12.2020 г. № 056-17-2019-018/2)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Заключен 1 договор на поставку вакцины против пневмококковой инфекции на сумму 94,34315 тыс. руб. Вакцины поставлены и произведена оплата полностью.</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</si>
  <si>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особо важных работ, особые условия труда и дополнительную нагрузку, в том числе на компенсацию ранее произведенных на указанные цели</t>
  </si>
  <si>
    <t>1.58.</t>
  </si>
  <si>
    <t xml:space="preserve"> Иные межбюджетные трансферты на финансовое обеспечение проведения углубленной диспансеризации застрахованных по обязательному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t>
  </si>
  <si>
    <t>1.71.</t>
  </si>
  <si>
    <t>На модернизацию лабораторий медицинских организаций, осуществляющих диагностику инфекционных болезней</t>
  </si>
  <si>
    <t>1.72.</t>
  </si>
  <si>
    <t>3.6.1.</t>
  </si>
  <si>
    <t>3.7.</t>
  </si>
  <si>
    <t>Единовременные выплаты врачам, выезжающим на работу в сельскую местность</t>
  </si>
  <si>
    <t>3.8.</t>
  </si>
  <si>
    <t xml:space="preserve"> Выплаты Государственной премии Республики Тыва в области здравоохранения "Доброе сердце" - "Буянныг чурек"</t>
  </si>
  <si>
    <t>Запланировано оснащение (переоснащение)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на сумму 5 459,0 тыс. руб. Произведена оплата на сумму 5 459 000,00 руб.</t>
  </si>
  <si>
    <t>В 2021 году запланировано оказание высокотехнологичной медицинской помощи, не включенной в базовую программу обязательного медицинского страхования 4 больным. Оказана высокотехнологичная медицинская помощь 4 больным на сумму 1 597 500,00 руб.</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</si>
  <si>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25.12.2020 г. № 056-09-2020-457/1)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Министерством здравоохранения Республики Тыва объявлен конкурс среди социально ориентированным некоммерческим организациям с 24.02.201 г. по 24.03.2021 г. Целью проведения конкурса является поддержка СО НКО, осуществляющих  социально значимую деятельность и реализующих социально ориентированные проекты, предусматривающие формирование приверженности здоровому образу жизни на территории РТ, включая здоровое питание и отказ от вредных привычек. Было подано 4 заявки от НКО и волонтерских движений. И 29 марта 2021 г. проведена отборочная комиссия на уровне Республиканского центра общественного здоровья и медицинской профилактики, по решению которой все 4 заявки проходят на дальнейшее рассмотрение конкурсной комиссии, которое состоится 14 апреля 2021 г. Комиссия состоялось 14 апреля 2021 г. по подсчетам собранных баллов членов комиссии с 369 баллами вышли на 1 место Совет молодых врачей с проектом "Холодное сердце". В настоящее время подписано соглашений между НКО "Холодное сердце" и Минздравом РТ. Профинансировано 100 %</t>
  </si>
  <si>
    <t>Произведена оплата за ограждение ФАП, построенные в 2020 году на общую сумму 1 909 392,70 руб.</t>
  </si>
  <si>
    <t>1.73.</t>
  </si>
  <si>
    <t>Межбюджетные трансферты из бюджета города Москвы на реализацию социально значимых проектов в Республике Тыва</t>
  </si>
  <si>
    <t>1.74.</t>
  </si>
  <si>
    <t>1.75.</t>
  </si>
  <si>
    <t>Централизованные расходы на мероприятия по укреплению материально-технической базы медицинских организаций</t>
  </si>
  <si>
    <t xml:space="preserve">Финансовое обеспечение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t>
  </si>
  <si>
    <t>1.76.</t>
  </si>
  <si>
    <t>Финансовое обеспечение оказания медицинской помощи, застрахованным  по обязательному медицинскому страхованию, в том числе с заболеваниям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t>
  </si>
  <si>
    <t xml:space="preserve">Государственные контракты, заключенные с ФГБУ «Детский санаторий «Озеро Шира» Минздрава России, КГАУ «Социально-оздоровительный центр «Тесь» Министерства труда и социальной политики Красноярского края исполнены в полном объеме. В соответствии с условиями заключенных государственных контрактов за оказанные услуги по санаторно-курортному лечению 915 детей в ФГБУ «Детский санаторий «Озеро Шира», КГАУ «Социально-оздоровительный центр «Тесь» перечислено всего 20 527,21065 тыс.рублей.  </t>
  </si>
  <si>
    <t>За отчетный период направлены средства в Территориальный фонд обязательного медицинского страхования по Республике Тыва на общую сумму 2 632 090 175,00 руб.</t>
  </si>
  <si>
    <t>На финансовое обеспечение оказания медицинской помощи, застрахованным  по обязательному медицинскому страхованию, в том числе с заболеваниям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t>
  </si>
  <si>
    <t>На финансовое обеспечение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t>
  </si>
  <si>
    <t xml:space="preserve">В соответствии Соглашением о предоставлении в 2021 году иного межбюджетного трансферта, имеющего целевое назначение, из федерального бюджета бюджету субъекта Российской Федерации, источником финансового обеспечения которого являются бюджетные ассигнования резервного фонда Правительства Российской Федерации, в целях софинансирования расходных обязательств субъекта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от «30» июля 2021 г. № 056-17-2021-275 запланирована оплата отпусков и выплата компенсации за неиспользованные отпуска медицинским работникам, которым в 2020 году в соответствии с решениями Правительства Российской Федерации предоставлялись выплаты стимулирующего характера на сумму 79 939,9 тыс. руб. Произведена оплата на сумму 79 939 598,08 руб.
</t>
  </si>
  <si>
    <t>Заключен 5 контрактов на поставку аллергена туберкулезный рекомбинантный в стандартном разведении на сумму 855,36 тыс. руб., диагностических средств для выявления микобактерии туберкулеза на сумму 5 277,8 тыс. руб., на сумму 2 263,2 тыс. руб. диагностических реагентов (тест-систем) для ВИЧ инфицированных на сумму 54,7 тыс. руб., диагностических реагентов для ВИЧ инфицированных (ПЦР) на 2021 год на сумму 1 988,0 тыс.руб. Поставлено на сумму 10 462,42 тыс. руб. Произведена оплата на сумму 10 462,4 тыс. руб. Заключены 9 договоров на рекламу про социально-значимые заболевания ВИЧ-инфекция, произведена оплата на сумму 864,3 тыс. руб.</t>
  </si>
  <si>
    <t>В рамках заключенного Соглашения о предоставлении иного межбюджетного трансферта из федерального бюджета бюджету Республики Тыва в целях софинансирования расходных обязательств, в том числе в полном объеме, субъектов Российской Федерации, возникающих при оснащении медицинских организаций, подведомственных органам исполнительной власти субъектов Российской Федерации и органам местного самоуправления, передвижными медицинскими комплексами для оказания медицинской помощи жителям населенных пунктов с численностью населения до 100 человек от 24.12.2019 г. № 056-17-2020-330 (в ред. от 24.12.2020 г. № № 056-17-2020-330/1 ) запланировано в 2021 году приобретение 21 ед. передвижных мобильных комплексов. Обьявлены торги на закупку медицинских передвижных комплексов: флюорографический на базе КАМАЗ 4*4 - 1 ед., флюорографический на базе ГАЗон 4*2 - 1 ед., маммографический на базе ГАЗон 4*2 - 1 ед., ФАП на базе ГАЗель 4*2 - 16 ед., ФАП на базе ГАЗ Садко 4*4 - 2 ед. Заключен 1 контракт на сумму 168 456,82 тыс. руб. (21 ед. оборудования), (контрактация - 100%, экономия – 846,51 тыс. руб.). Поставлено 100 %. Произведена оплата на сумму 168 456 816,40 руб. 100%.</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</si>
  <si>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24.12.2020 г. № 056-17-2020-076/5). Объявлены торги на закупку 5 ед. оборудования. Заключено 5 контрактов и договор на 3 ед. (за счет экономии) в общей сумме 20 116,8 тыс. руб на поставку: Аппарат для роботизированной механотерапии верхней конечности - 1 ед. и Реабилитационный тренажер для СРМ-терапии (постоянной пассивной разработки) коленного и тазобедренного суставов - 1 ед. на сумму 2 350 000,00 руб. (оплачено полностью),  Комплекс для трансканиальной магнитной стимуляции - 1 ед. на сумму 2 500 000,00 руб. (оплачено полностью), Стабилоплатформы с биологической обратной связью - 1 ед. на сумму 1 177 500,00 руб., Система ультразвуковой визуализации сердечно-сосудистой системы - 1 ед. на сумму 13 819 300,00 руб. (оплачено полностью), медицинские кровати на сумму 270 000,00 руб. (оплачено полностью). Поставлены 8 единиц оборудования для нужды ГБУЗ РТ "Республиканская больница № 1", кассовое освоение – 20 116 800,00 руб. (100%)</t>
  </si>
  <si>
    <t>За счет средств резерного фонда Президента Российской  Федерации запланировано приобретение медицинского оборудования на сумму 48 947 тыс. руб. для нужды медицинских организаций (Концентратор медицинский кислородный серии АS с принадледностями - 2 ед. для ГБУЗ РТ Ресбольница №1 (теркорпус), ГБУЗ РТ Барун-Хемчикский ММЦ, Регистратор для суточного мониторирования и Электрокардиограф 12-канальный для ГБУЗ РТ "Городская поликлиника"). Все оборудования поставлены.Произведена оплата на сумму 49 847,0 тыс. руб. освоение 100 %.</t>
  </si>
  <si>
    <t>"Развитие здравоохранения на 2018-2025 годы" за 2021г.</t>
  </si>
  <si>
    <t>Проведена диспансеризация определенных групп взрослого населения на сумму 61 132,7 тыс.рублей, в том числе: ГБУЗ РТ "Городская поликлиника" - 6592,9 тыс. руб. (3031 случая); ГБУЗ РТ "Республиканская больница № 1" -6742,8 тыс. руб. (1285 случаев); ГБУЗ РТ "Бай-Тайгинская ЦКБ" - 2722,8 тыс. руб. (1288 случаев); ГБУЗ РТ "Барун-Хемчикский ММЦ" -8942,8 тыс. руб. (3368 случаев); ГБУЗ РТ "Дзун-Хемчикский ММЦ" - 7340,8 тыс. руб. (2978 случаев); ГБУЗ РТ "Каа-Хемская ЦКБ" - 5231,5 тыс. руб. (1701 случая); ГБУЗ РТ "Кызылская ЦКБ" - 4998,0 тыс. руб. (3500 случаев); ГБУЗ РТ "Монгун-Тайгинская ЦКБ" - 835,4 тыс. руб. (345 случаев); ГБУЗ РТ "Овюрская ЦКБ" - 2451,8 тыс. руб. (848 случаев); ГБУЗ РТ "Пий-Хемская ЦКБ" - 1108,5 тыс. руб. (1095 случаев); ГБУЗ РТ "Сут-Хольская ЦКБ" - 2110,7 тыс. руб. (3498 случаев); ГБУЗ РТ "Тандинская ЦКБ" - 1838,1 тыс. руб. (677 случаев); ГБУЗ РТ "Тере-Хольская ЦКБ" - 538,2 тыс. руб. (384 случая); ГБУЗ РТ "Тес-Хемская ЦКБ" - 1971,1 тыс. руб. (624 случая); ГБУЗ РТ "Тоджинская ЦКБ" - 589,1 тыс. руб. (92 случая); ГБУЗ РТ "Улуг-Хемский ММЦ" - 2046,6 тыс. руб. (863 случая); ГБУЗ РТ "Чаа-Хольская ЦКБ" - 1418,2 тыс. руб. (703 случая); ГБУЗ РТ "Чеди-Хольская ЦКБ" - 617,0 тыс. руб. (274 случая); ГБУЗ РТ Эрзинская ЦКБ" - 3036,4  тыс. руб.  (765 случаев).</t>
  </si>
  <si>
    <t>Диспансеризация детей   проведена на сумму 18 885,1 тыс.рублей, в том числе: ГБУЗ РТ "Республиканская детская больница" - 7019,0 тыс. руб. (790 случаев); ГБУЗ РТ "Бай-Тайгинская ЦКБ" - 1347,7 тыс. руб. (260 случаев); ГБУЗ РТ "Барун-Хемчикский ММЦ" - 1624,1 тыс.руб., (237 случаев),ГБУЗ РТ "Дзун-Хемчикский ММЦ" - 1420,0 тыс. руб. (335 случаев); ГБУЗ РТ "Каа-Хемская ЦКБ" - 714,0 тыс. руб. (80 случаев); ГБУЗ РТ "Кызылская ЦКБ" - 1316,6 тыс. руб. (263 случая); ГБУЗ РТ "Монгун-Тайгинская ЦКБ" - 820,2 тыс. руб. (82 случая); ГБУЗ РТ "Овюрская ЦКБ" - 1032,8 тыс. руб. (97 случаев); ГБУЗ РТ "Пий-Хемская ЦКБ" - 0,0 тыс. руб. (0 случая); ГБУЗ РТ "Сут-Хольская ЦКБ" - 250,0  тыс. руб. (19 случаев); ГБУЗ РТ "Тандинская ЦКБ" - 1249,8 тыс. руб. (117 случаев); ГБУЗ РТ "Тес-Хемская ЦКБ" - 0 тыс. руб. (0 случая);ГБУЗ РТ "Тоджинская ЦКБ" - 0,0 тыс. руб. (0 случая); ГБУЗ РТ "Тере-Хольская ЦКБ" - 81,3 тыс. руб. (26 случаев); ГБУЗ РТ "Улуг-Хемский ММЦ" - 1509,1 тыс. руб. (206 случаев);ГБУЗ РТ"Чаа-Хольская ЦКБ" - 0 тыс.рублей (0 случая), ГБУЗ РТ "Чеди-Хольская ЦКБ" - 345,1 тыс. руб. (46 случаев); ГБУЗ РТ Эрзинская ЦКБ" - 155,4 тыс. руб. (14 случая).</t>
  </si>
  <si>
    <t>За отчетный период проведено ГБУЗ РТ "Республиканский Центр Общественного здоровья и медицинской профилактики"  осмотров на сумму 7241,8 тыс. руб. (4420 посещений) или 51% исполнения от годового плана.</t>
  </si>
  <si>
    <r>
      <t>За отчетный период проведено в ГБУЗ РТ "Республиканский центр восстановительной медицины и реабилитации для детей" осмотров на сумму 9548,0 тыс. руб. (5421 посещений) или 86</t>
    </r>
    <r>
      <rPr>
        <sz val="8"/>
        <color rgb="FFFF0000"/>
        <rFont val="Times New Roman"/>
        <family val="1"/>
        <charset val="204"/>
      </rPr>
      <t xml:space="preserve"> </t>
    </r>
    <r>
      <rPr>
        <sz val="8"/>
        <color theme="1"/>
        <rFont val="Times New Roman"/>
        <family val="1"/>
        <charset val="204"/>
      </rPr>
      <t>% исполнения от годового плана.</t>
    </r>
  </si>
  <si>
    <t>Профилактические осмотры  для взрослых проведена  на сумму 27169,9 тыс.рублей (13622 случаев) или 24 % исполнения от годового плана.</t>
  </si>
  <si>
    <t>Профилактические осмотры  для детей проведены на сумму 123066,1 тыс.рублей (40728 случаев) или 77% исполнения от годового плана.</t>
  </si>
  <si>
    <t>По неотложной медицинской помощи за отчетный период  выполнено на сумму 164 148,9  тыс. руб. (136 834 случая) выполнение от годового плана 82% том числе: ГБУЗ РТ "Бай-Тайгинская ЦКБ" - 2752,9  тыс. руб. (2246 случаев); ГБУЗ РТ "Барун-Хемчикский ММЦ" - 13855,6 тыс. руб. (11885 случаев); ГБУЗ РТ "Дзун-Хемчикский ММЦ" - 10447,5 тыс. руб. (8687 случаев); ГБУЗ РТ "Каа-Хемская ЦКБ" - 5824,0 тыс. руб. (5030 случаев); ГБУЗ РТ "Кызылская ЦКБ" - 10967,4  тыс. руб. (9556 случаев); ГБУЗ РТ "Монгун-Тайгинская ЦКБ" - 3376,2 тыс. руб. (2901 случая); ГБУЗ РТ "Овюрская ЦКБ" - 3667,4 тыс. руб. (3181 случая); ГБУЗ РТ "Пий-Хемская ЦКБ" - 8412,4  тыс. руб. (7012 случая); ГБУЗ РТ "Сут-Хольская ЦКБ" - 3979,8  тыс. руб. (3382 случая); ГБУЗ РТ "Тандинская ЦКБ" - 4487,0  тыс. руб. (3747 случаев); ГБУЗ РТ "Тес-Хемская ЦКБ" - 4116,6  тыс. руб. (3680 случаев); ГБУЗ РТ "Тоджинская ЦКБ" - 3431,1  тыс. руб. (2973 случая); ГБУЗ РТ "Тере-Хольская ЦКБ" - 1127,9 тыс. руб. (927 случаев);  ГБУЗ РТ "Улуг-Хемский ММЦ" - 13959,2  тыс. руб. (11596 случаев); ГБУЗ РТ "Чаа-Хольская ЦКБ" - 4165,3  тыс. руб. (3512 случая); ГБУЗ РТ "Чеди-Хольская ЦКБ" - 1739,0 тыс. руб. (1606 случаев); ГБУЗ РТ Эрзинская ЦКБ" - 4565,2  тыс. руб. (3745 случаев), ГБУЗ РТ "Республиканская больница № 1" - 15426,6 тыс. руб. (13023 случая); ГБУЗ РТ "Республиканская больница № 2" - 351,7 тыс. руб. (314 случая); ГБУЗ РТ "Республиканский онкологический диспансер" - 3781,5 тыс. руб. (1524 случая); ГБУЗ РТ "Республиканская детская больница" - 26258,0  тыс. руб. (18216 случаев);  ГБУЗ РТ "Инфекционная больница" - 1,4 тыс.руб. (1 случай); ГБУЗ РТ "Городская поликлиника" - 16820,9  тыс. руб. (17633 случая); ГБУЗ РТ "Республиканский центр общественного здоровья и медицинской профилактики" -4,3 тыс.руб. (0 случаев), ГБУЗ РТ "Республиканский центр восстановительной медицины и реабилитации для детей" - 1,1 тыс.руб. (1 случай); ИП Монгуш Р.К. -236,9 тыс.руб. (91 случая), ГАУЗ РТ СП "СЕРЕБРЯНКА" - 9,1 тыс.руб (7 случаев); ООО "Семейный доктор" - 382,9 тыс.руб. (358 случаев).</t>
  </si>
  <si>
    <r>
      <t>Обращение по заболеваниям выполнено за отчетный период на сумму - 1255408,3 тыс. руб., (361441 случая) выполнение от годового плана составляет -87</t>
    </r>
    <r>
      <rPr>
        <sz val="8"/>
        <color rgb="FFFF0000"/>
        <rFont val="Times New Roman"/>
        <family val="1"/>
        <charset val="204"/>
      </rPr>
      <t xml:space="preserve"> </t>
    </r>
    <r>
      <rPr>
        <sz val="8"/>
        <rFont val="Times New Roman"/>
        <family val="1"/>
        <charset val="204"/>
      </rPr>
      <t>%., в том числе: ГБУЗ РТ "Бай-Тайгинская ЦКБ" - 47923,1 тыс. руб. (9337 случаев); ГБУЗ РТ "Барун-Хемчиская ММЦ" - 93997,7 тыс.руб. (24772 случая), ГБУЗ РТ "Дзун-Хемчикский ММЦ" - 76677,8 тыс. руб. (22977 случаев); ГБУЗ РТ "Каа-Хемская ЦКБ" - 40748,5 тыс. руб. (11700 случаев); ГБУЗ РТ "Кызылская ЦКБ" - 86342,0 тыс. руб. (20153 случая); ГБУЗ РТ "Монгун-Тайгинская ЦКБ" -30245,2 тыс. руб. (8489 случаев); ГБУЗ РТ "Овюрская ЦКБ" -33381,0 тыс. руб. (9772 случая); ГБУЗ РТ "Пий-Хемская ЦКБ" - 43583,1 тыс. руб. (9481 случая); ГБУЗ РТ "Сут-Хольская ЦКБ" - 24468,2 тыс. руб. (6235 случаев); ГБУЗ РТ "Тандинская ЦКБ" -45524,8 тыс. руб. (10490 случаев); ГБУЗ РТ "Тес-Хемская ЦКБ" -35247,5 тыс.руб. (9569 случаев), ГБУЗ РТ "Тоджинская ЦКБ" - 36400,3 тыс. руб. (7689 случаев); ГБУЗ РТ "Тере-Хольская ЦКБ" - 7435,2 тыс.руб. (1193 случая),  РТ "Улуг-Хемский ММЦ" - 92643,4 тыс. руб. (27710 случая);  ГБУЗ РТ "Чаа-Хольская ЦКБ" - 30446,4 тыс.руб. (8191 случая), ГБУЗ РТ "Чеди-Хольская ЦКБ" - 28437,2 тыс. руб. (5813 случая); ГБУЗ РТ "Эрзинская ЦКБ" -44465,9  тыс. руб. (11997 случаев), ГБУЗ РТ "Республиканская больница №1" -66322,6 тыс.руб. (27891 случая), ГБУЗ РТ "Республиканская больница № 2" - 14575,2 тыс.руб. (6497 случаев),   ГБУЗ РТ "Республиканский онкоологический диспансер" - 19687,9 тыс.руб. (7336 случаев), ГБУЗ РТ "Республиканский кожно-венерологический диспансер" - 24765,0 тыс.руб. (7624 случаев), ГБУЗ РТ "Республиканская детская больница" - 93881,9 тыс.руб. (28157 случаев), ГБУЗ РТ "Перинатальный центр" - 35927,7 тыс.руб. (11154 случая), ГБУЗ РТ "Инфекционная больница" - 8373,5 тыс.руб. (2787 случаев), ГБУЗ РТ "Городская поликлиника" -106740,4 тыс.руб. (25468 случаев), ГБУЗ РТ "Стоматологическая поликлиника" -50632,7 тыс.руб. (26590 случаев), ФКУЗ "МСЧ МВД России по РТ" - 1057,4 тыс.руб. (528 случаев), ГБУЗ РТ "Республиканский центр общественного здоровья и медицинской профилактики" -21223,1 тыс.руб. (5658 случаев), ГБУЗ РТ "Республиканский центр восстановительной медицины и реабилитации для детей" - 3516,9 тыс.руб. (1851 случая), ИП Монгуш Р.К. -1252,9 тыс.руб. (496 случаев),  ГАУЗ РТ СП "Серебрянка" -3707,8 тыс.руб. (1545 случаев), МЧУ ДПО "Нефросовет" - 44,0 тыс.руб. (20 случаев), ИП Саражакова Л.А. - 327,5 тыс.руб. (185 случаев), ООО "Алдан" - 3637,1 тыс.рублей (1509 случаев), ООО "Байдо" - 883,2 тыс.руб. (318 случаев),  ООО "Санталь 17" - 884,2 тыс.руб. (259 случаев).</t>
    </r>
  </si>
  <si>
    <r>
      <t>Профилактические посещение за отчетный период выполнено на сумму 500723,2</t>
    </r>
    <r>
      <rPr>
        <sz val="8"/>
        <color rgb="FFFF0000"/>
        <rFont val="Times New Roman"/>
        <family val="1"/>
        <charset val="204"/>
      </rPr>
      <t xml:space="preserve"> </t>
    </r>
    <r>
      <rPr>
        <sz val="8"/>
        <rFont val="Times New Roman"/>
        <family val="1"/>
        <charset val="204"/>
      </rPr>
      <t>тыс. рублей (888661 посещений) или 128</t>
    </r>
    <r>
      <rPr>
        <sz val="8"/>
        <color rgb="FFFF0000"/>
        <rFont val="Times New Roman"/>
        <family val="1"/>
        <charset val="204"/>
      </rPr>
      <t xml:space="preserve"> </t>
    </r>
    <r>
      <rPr>
        <sz val="8"/>
        <rFont val="Times New Roman"/>
        <family val="1"/>
        <charset val="204"/>
      </rPr>
      <t>%  исполнения от годового плана, том числе: ГБУЗ РТ "Бай-Тайгинская ЦКБ" - 4247,1 тыс. руб. (9056  посещений); ГБУЗ РТ "Барун-Хемчикский ММЦ" - 10964,4  тыс. руб. (20768 посещений); ГБУЗ РТ "Дзун-Хемчикский ММЦ" - 14042,5 тыс. руб. (24494 посещений); ГБУЗ РТ "Каа-Хемская ЦКБ" - 11299,1 тыс. руб. (11238  посещений); ГБУЗ РТ "Кызылская ЦКБ" - 10670,9 тыс. руб. (20860 посещений); ГБУЗ РТ "Монгун-Тайгинская ЦКБ" - 2714,8  тыс. руб. (6070 посещений); ГБУЗ РТ "Овюрская ЦКБ" - 2629,4  тыс. руб. (4146  посещений); ГБУЗ РТ "Пий-Хемская ЦКБ" - 11353,4  тыс. руб. (17972  посещений); ГБУЗ РТ "Сут-Хольская ЦКБ" -9255,2 тыс. руб. (7531 посещений); ГБУЗ РТ "Тандинская ЦКБ" - 12771,6  тыс. руб. (13773 посещений); ГБУЗ РТ "Тес-Хемская ЦКБ" -5307,1 тыс. руб. (5405 посещений); ГБУЗ РТ "Тоджинская ЦКБ" - 1549,6  тыс. руб. (2342 посещений); ГБУЗ РТ "Тере-Хольская ЦКБ" -171,9  тыс. руб. (129 посещений); ГБУЗ РТ "Улуг-Хемский ММЦ" - 12343,6 тыс. руб. (32007  посещений); ГБУЗ РТ "Чаа-Хольская ЦКБ" - 3950,1 тыс. руб. (6572 посещений); ГБУЗ РТ "Чеди-Хольская ЦКБ" -5847,1  тыс. руб. (5948 посещений) ,ГБУЗ РТ Эрзинская ЦКБ" - 3459,1 тыс. руб. (6697 посещений), ГБУЗ РТ "Республиканская больница № 1" - 57365,2  тыс.руб. (62826 посещений),  ГБУЗ РТ "Республиканская больница № 2" -1185,9  тыс.руб. (2264 посещений), ГБУЗ РТ "Республиканский онкологический диспансер" -250,7  тыс.руб. (161  посещений), ГБУЗ РТ "Республиканский кожно-венерологический диспансер" -41848,6  тыс.руб. (53295 посещений), ГБУЗ РТ "Республиканская детская больница" - 24317,5  тыс.руб. (34784 посещений), ГБУЗ РТ "Перинатальный центр" - 6232,9 тыс.руб. (26058 посещений), ГБУЗ РТ "Инфекционная больница" - 5320,4 тыс.руб. (6572 посещений), ГБУЗ РТ "Городская поликлиника" -11293,8  тыс. руб. (28337 посещений); ГБУЗ РТ "Стоматологическая поликлиника -40310,2  тыс. руб. (51929 посещений); .ФКУЗ "МСЧ МВД России по РТ" - 213,4 тыс.руб. (1026 посещений), ГБУЗ РТ "Республиканский центр общественного здоровья и медицинской профилактики" -4664,5 тыс.руб. (8955 посещений), ГБУЗ РТ "Республиканский центр восстановительной медицины и реабилитации для детей" - 10583,2 тыс.руб. (24700 посещений), ИП "Монгуш Р.К." - 0,2 тыс.руб. (1 посещений), ГАУЗ РТ СП "Серебрянка" - 424,1 тыс.руб. (1705 посещений), МЧУ ДПО "Нефросовет" - 103835,9 тыс.руб. (14544 посещений),  ИП Саражакова Л.А. -105,3  тыс.руб. (118  посещений), ООО "Байдо" - 21,9 тыс.руб. (72 посещений),  ООО "Семейный доктор" - 0,5 тыс.руб (2 посещений),  ООО "Санталь 17" - 54,8 тыс.руб. (220 посещений), ООО РДЦ - 6178,9 тыс.руб. (821 услуг), ООО ЦКДЛ - 34057,0 тыс.руб. (263401 услуг ), ГБУЗ РТ "РЦ СПИД" - 19483,4 тыс.руб. (48704 услуга), ООО ММЦ Менла - 10398,0 тыс.руб. (63158 услуг).</t>
    </r>
  </si>
  <si>
    <r>
      <t>По медицинской эвакуации (по наземному эвакуации) обслужено на сумму 5800,6 тыс. руб., ( 320 вызовов) или</t>
    </r>
    <r>
      <rPr>
        <sz val="8"/>
        <color rgb="FFFF0000"/>
        <rFont val="Times New Roman"/>
        <family val="1"/>
        <charset val="204"/>
      </rPr>
      <t xml:space="preserve"> </t>
    </r>
    <r>
      <rPr>
        <sz val="8"/>
        <rFont val="Times New Roman"/>
        <family val="1"/>
        <charset val="204"/>
      </rPr>
      <t>42,2 %  исполнения от годового плана, из них:ГБУЗ РТ «Бай-Тайгинская ЦКБ» - 2,4  тыс.рублей (2 вызова),  ГБУЗ РТ "Барун-Хечикский ММЦ" - 31,5 тыс.рублей (4 вызова),   ГБУЗ РТ «Пий-Хемская ЦКБ» - 1,6 тыс. руб. (1 вызов),  ГБУЗ РТ «Сут-Хольская ЦКБ» -0,6 руб. (1 вызов), ГБУЗ РТ «Улуг-Хемский межкожуунный медицинский центр» -  2,0  тыс.руб. (1 вызов), ГБУЗ РТ Республиканская детская больница" - 35,9 тыс.рублей (25 вызовов), ГБУЗ РТ "Перинатальный центр" -1254,2 тыс.рублей (56 вызовов), ГБУЗ РТ "Республиканский центр скорой медицинской помощи и медицины катастроф" -4472,4 тыс.рублей (230 вызовов).</t>
    </r>
  </si>
  <si>
    <r>
      <t>За отчетный период обслужено на сумму 388649,3  тыс. рублей, 97,9</t>
    </r>
    <r>
      <rPr>
        <sz val="8"/>
        <color rgb="FFFF0000"/>
        <rFont val="Times New Roman"/>
        <family val="1"/>
        <charset val="204"/>
      </rPr>
      <t xml:space="preserve"> </t>
    </r>
    <r>
      <rPr>
        <sz val="8"/>
        <color theme="1"/>
        <rFont val="Times New Roman"/>
        <family val="1"/>
        <charset val="204"/>
      </rPr>
      <t>%, в том числе:ГБУЗ РТ «Бай-Тайгинская ЦКБ» - 12271,2  тыс.рублей (2313 вызова),  ГБУЗ РТ "Барун-Хемчикский межкожуунный медицинский центр" - 46647,2 тыс.руб. (6409 вызовов),  ГБУЗ РТ «Дзун-Хемчикская межкожунный медицинский центр» - 19187,1  тыс.рублей (3619 вызовов), ГБУЗ РТ «Каа-Хемская ЦКБ» - 8803,5 тыс.рублей (1681 вызова), ГБУЗ РТ «Монгун-Тайгинская ЦКБ» - 10725,5  тыс.руб. (2238 вызовов), ГБУЗ РТ «Овюрская ЦКБ» -10300,0 тыс.руб. (2976 вызовов), ГБУЗ РТ «Пий-Хемская ЦКБ» -20947,8 тыс. руб. (3093 вызова), ГБУЗ РТ «Сут-Хольская ЦКБ» -11950,0 руб. (1672 вызова), ГБУЗ РТ «Тандинская ЦКБ» - 9285,4 тыс.руб. (2357 вызовов) , ГБУЗ РТ «Тес-Хемская ЦКБ» -24108,2 тыс.руб (1945 вызовов)., ГБУЗ РТ «Тоджинская ЦКБ» -6369,5  тыс.руб. (1729 вызовов),  ГБУЗ РТ "Тере-Хольская ЦКБ" - 1060,9 тыс.руб. (687 вызовов) , ГБУЗ РТ «Улуг-Хемский межкожуунный медицинский центр» - 17704,8  тыс.руб. (3280 вызовов), ГБУЗ РТ «Чаа-Хольская ЦКБ» -3706,3  тыс. руб. (1697 вызовов), ГБУЗ РТ «Чеди-Хольская ЦКБ» - 3488,7 тыс. руб.(1337 вызовов), ГБУЗ РТ «Эрзинская ЦКБ» - 9285,8  тыс. руб.(1814 вызова), ГБУЗ РТ "Республиканский центр скорой медицинской помощи и медицины катастроф" - 172794,6 тыс.рублей (65404 вызова).</t>
    </r>
  </si>
  <si>
    <r>
      <t>Оказано по высокотехнологической медицинской помощи по профилю "Неонатология" на сумму 43135,7 тыс. рублей (123 случая) на базе ГБУЗ РТ "Перинатальный центр", выполнение от годового плана 106</t>
    </r>
    <r>
      <rPr>
        <sz val="8"/>
        <color rgb="FFFF0000"/>
        <rFont val="Times New Roman"/>
        <family val="1"/>
        <charset val="204"/>
      </rPr>
      <t xml:space="preserve"> </t>
    </r>
    <r>
      <rPr>
        <sz val="8"/>
        <rFont val="Times New Roman"/>
        <family val="1"/>
        <charset val="204"/>
      </rPr>
      <t>%.</t>
    </r>
  </si>
  <si>
    <t>Оказано по высокотехнологической медицинской помощи по профилю "Акушерство и гинекология" на сумму 10364,8  тыс. рублей (51 случай) на базе ГБУЗ РТ "Перинатальный центр", выполнение годового плана 101 %.</t>
  </si>
  <si>
    <t>Проведены  95 случаев процедур на экстракорпоральное оплодотворение  на сумму 15585,5  тыс.рублей или 45 % исполнения от годового плана</t>
  </si>
  <si>
    <t>Оказано по высокотехнологической медицинской помощи на сумму 127041,5 тыс. рублей (675 случаев) на базе Республиканской больницы № 1, выполнение годового плана 96,3%.</t>
  </si>
  <si>
    <t>Медицинская реабилитация за отчетный период выполнено на сумму 110109,9 тыс. рублей, в том числе   ГБУЗ РТ "Республиканская больница № 1" - 20810,6  тыс.рублей (308 случаев),  ГБУЗ РТ "Инфекционная больница" - 7763,1 тыс.руб. (154 случая),  ГБУЗ РТ "Республиканский центр восстановительной медицины и реабилитации для детей" - 46651,0  тыс.руб. (576 случаев)., ГАУЗ РТ СП "Серебрянка" - 34885,2 тыс.руб. (705 случаев).</t>
  </si>
  <si>
    <r>
      <t>Частными медицинскими организациями оказана медицинская помощь на сумму</t>
    </r>
    <r>
      <rPr>
        <sz val="8"/>
        <color rgb="FFFF0000"/>
        <rFont val="Times New Roman"/>
        <family val="1"/>
        <charset val="204"/>
      </rPr>
      <t xml:space="preserve"> </t>
    </r>
    <r>
      <rPr>
        <sz val="8"/>
        <rFont val="Times New Roman"/>
        <family val="1"/>
        <charset val="204"/>
      </rPr>
      <t xml:space="preserve">131234,3 </t>
    </r>
    <r>
      <rPr>
        <sz val="8"/>
        <color theme="1"/>
        <rFont val="Times New Roman"/>
        <family val="1"/>
        <charset val="204"/>
      </rPr>
      <t xml:space="preserve"> тыс. рублей  или 70,1</t>
    </r>
    <r>
      <rPr>
        <sz val="8"/>
        <color rgb="FFFF0000"/>
        <rFont val="Times New Roman"/>
        <family val="1"/>
        <charset val="204"/>
      </rPr>
      <t xml:space="preserve"> </t>
    </r>
    <r>
      <rPr>
        <sz val="8"/>
        <color theme="1"/>
        <rFont val="Times New Roman"/>
        <family val="1"/>
        <charset val="204"/>
      </rPr>
      <t>%, из них ИП Монгуш Р.К. - 1490,2 тыс.руб. (588 случаев), МЧУ ДПО "Нефросовет" - 108312,2  тыс.руб. (14627 случаев), ИП Саражакова Л.А. -432,8 тыс.руб.(303 случая), ООО "Алдан" - 3637,1 тыс.руб. (1509 случаев), ООО "Байдо" - 905,1 тыс.руб.(390 случаев), ООО "Семейный доктор" - 383,4 тыс.руб. (360 случаев), ООО "Санталь 17" - 16073,5 тыс.руб. (572 случая).</t>
    </r>
  </si>
  <si>
    <t>данные за 11 месяцев 2021 г.</t>
  </si>
  <si>
    <t>В соответствии с заключенным Соглашением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13.02.2019 № 056-08-2019-357 (в ред. от 26.12.2020 г. № 056-08-2019-357/3)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Всего заключено 16 государственных контрактов на общую сумму 71 867,7 тыс. руб. Поставлено и оплачено на сумму 71 867,7 тыс. руб.</t>
  </si>
  <si>
    <t>В течение отчетного периода на обеспечение мероприятия подготовка средних медицинских работников Медицинского колледжа профинансировано 1 568 370,50 рублей (заработная плата и начисления на выплаты по оплате труда).</t>
  </si>
  <si>
    <t xml:space="preserve">На 2021 год запланирована выплата стипендий студентам Республиканского медицинского колледжа на сумму 3 547,2 тыс. рублей. За отчетный период направлена стипендия 3 596 003,00 рублей. </t>
  </si>
  <si>
    <t xml:space="preserve">В течение отчетного периода на обеспечение деятельности Медицинского колледжа профинансировано 54 617 685,00 рублей (на коммунальные услуги, материальные запасы, заработная плата, налоги и др. статьи). </t>
  </si>
  <si>
    <t>1.77.</t>
  </si>
  <si>
    <t>Финансовое обеспечение мероприятий и компенсации затрат, связанных с приобретением концентраторов кислорода производительностью более 1000 литров в минуту каждый (при наличии основной и резервной линии концентратора производитльностью не менее 500 литров в минуту каждая)</t>
  </si>
  <si>
    <t xml:space="preserve">В рамках Индивидуальной программы социально-экономического развития Республики Тыва на 2020-2024 годы предусмотрено мероприятие по проектированию детского противотуберкулезного лечебно-оздоровительного комплекса «Сосновый бор» в с. Балгазын Тандынского района. На проектирование данного объекта заключен государственный контракт от 25 ноября 2020 г. № 172-20 между заказчиком ГКУ РТ «Госстройзаказ» и подрядной организацией ООО «Сибпроект» (г. Новосибирск) на сумму 13 250 000,00 рублей, со сроком 12 календарных месяцев с даты заключения контракта (не позднее 31.12.2021 г.). 
Заказчиком ГКУ РТ «Госстройзаказ» заключен госконтракт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 По информации заказчика ГКУ РТ «Госстройзаказ» выполнены инженерно-топографические и инженерно-геологические изыскания. Разработана проектная документация в необходимом объёме и направлена на государственную экспертизу. Проектным предприятием сформирован электронный пакет документов для прохождения государственной экспертизы и направлен в ГАУ «Управление государственной строительной экспертизы Республики Тыва» от 07.10.2021 г., заявка № 1297. 26.11.2021 г. представлены замечания от ГАУ «Управление государственной строительной экспертизы Республики Тыва» в части водоснабжения, водоотведения, теплоснабжения, пожарной безопасности и в конструктивных решениях.
Проектной организацией ООО «Сибпроект» устранены замечания и повторно направлены в госэкспертизу от 16.12.2021 г. 28.12.2021 г. представлены замечания от госэкспертизы в части раздела ПЗУ. На сегодняшний день, проектной организацией устранены замечания и повторно направлены в госэкспертизу от 10.01.2022 г. По состоянию на сегодняшний день по представленному информацию Заказчика всего освоены финансовые средства в сумме 8 808,479 тыс. рублей. По устному информацию Заказчика, остаток от плана 4 441,521 тыс. рублей будет освоен в текущем финансовом 2022 году, по результатам выданных заключений госэкспертизы. В свою очередь, Минздравом РТ было направлено письмо Заказчику от 17.12.2021 г. с исх. № 7827/21-ЧС об обеспечении освоения средств федерального бюджета и завершить проектирование данного объекта (письмо прилагается), ответ на данное письмо поступило от 30.12.2021 г. № ЭО-06-4962 (письмо прилагается, со стороны Заказчика по части освоения финансовых средств не было проинформировано).
</t>
  </si>
  <si>
    <t>Запланировано проведение капитального ремонта в следующих медицинских организациях: участковой больницы с. Кара-Холь по ул. Фабрик Антона, д. 11, дезинфекторской, гаража, столяра, здания прачечная и баклаборатории ГБУЗ РТ «Противотуберкулезный диспансер» по адресу г. Кызыл, ул. Оюн Курседи, 159, кровли здания администрации фтизиатрии Барун-Хемчикского кожууна по адресу в с. Кызыл-Мажалык, ул. Хомушку Василия, 65». Всего заключено 4 госкантракта на общую сумму 16 567,5 тыс. руб. По выполненым работам произведена оплата на общую сумму 15 238,2 тыс. руб. Запланировано проведение текущего ремонта в следующих медицинских организациях: в здании ФАП в с. Бай-Даг Эрзинского кожууна, прачки ГБУЗ РТ «Овюрская ЦКБ», гараж ГБУЗ РТ "РЦСМПиМК", здания ФАП с. О-Шынаа Тес-Хемского района,  здания ФАП с. Белдир-арыг Эрзинского района, заключено контракты на общую сумму 4 241,5 тыс. руб., полностью оплачено. Запланировано приобретение 13 ед. медицинского оборудования (кислородной станции с производительностью 25 м3/час для ГБУЗ РТ "Инфекционная больница", флюорографа для ГБУЗ РТ «Монгун-Тайгинская ЦКБ», наркозно-дыхательных аппаратов 3 ед. для ГБУЗ РТ «Перинатальный центр РТ», ГБУЗ РТ «Тес-Хемская ЦКБ», ГБУЗ РТ "Тандинская ЦКБ, офтальмологической лазерной системы, операционного микроскопа для ГБУЗ РТ «Республиканская больница №1», комплекса компьютерного многофункционального для исследования Электронейромиографа (ЭМГ) для ГБУЗ РТ «Республиканской детской больницы", фетального монитора, светильника операционного (одноблочного), операционного стола для ГБУЗ РТ «Перинатальный центр», фетального кардиомонитора для ГБУЗ РТ «Пий-Хемская ЦКБ",  ультразвукового аппарата с 4 датчиками для ГБУЗ РТ «Тоджинская ЦКБ»). Всего заключено 10 госконтрактов на общую сумму 68 687,4 тыс. руб.  Произведена оплата за поставленное оборудование на общую сумму 68 687,4 тыс. руб. Запланировано приобретение котлов 9 ед. на общую сумму 1 500,0 тыс. руб. для нужды ГБУ "Учреждение по административно-хозяйственному обеспечению учреждений здравоохранения Республики Тыва", поставлено и оплачено полностью. Заключен госконтракт на приобретение резервных источников электроснабжения на сумму 2 160,0 тыс. руб., контракт исполнен. Заключены 3 договора на приобретение строительных материалов на общую сумму 1 525,5 тыс. руб., произведена оплата полностью.</t>
  </si>
  <si>
    <t xml:space="preserve">В соответствии с распоряжением Правительства Москвы от 16 марта 2021 года №150-РП «О предоставлении в 2021 году межбюджетного трансферта из бюджета города Москвы бюджету Республики Тыва» заключено Соглашение между Правительством Москвы и Правительством Республики Тыва о предоставлении в 2021 году межбюджетного трансферта из бюджета города Москвы бюджету Республики Тыва в целях реализации социально значимых проектов в Республике Тыва от 13 июля 2021 года № 77-1315 в размере 200 000 тыс. руб., в том числе по мероприятиям с внесением изменений в перечень от 27 сентября 2021 года:
- капитальный ремонт объектов здравоохранения Республики Тыва (12 объектов) –  заключено контрактов на сумму 93 356,3 тыс. руб., кассовое освоение - 69 654,34 тыс. руб., переходящий остаток - 23 701,95 тыс. руб.;
- приобретение медицинского оборудования для объектов здравоохранения Республики Тыва (39 единиц) –  заключено контрактов на сумму 98 456,6 тыс. руб., кассовое освоение - 93 996,8 тыс. руб.
- капитальный ремонт лифтового оборудования медицинских организаций (3 ед.) –  заключено контрактов на сумму 7 352,2 тыс. руб., переходящий остаток - 7 352,2 тыс. руб.
</t>
  </si>
  <si>
    <t>В соответствии с заключенным Соглашением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 от «20» июля 2021 г. № 056-09-2021-216 запланирована приобретение оборудования на общую сумму 49 131,0 тыс. руб. За отчетный период заключено 5 ГК на общую сумму 47 510 338,65 руб. на 48 ед. оборудования и 3 договора на сумму 1 466 800,00 руб. на 53 ед. оборудования. Поставлено и оплачено на сумму 48 977 138,65 руб.</t>
  </si>
  <si>
    <t xml:space="preserve">В соответствии Соглашением о предоставлении в 2021 году иного межбюджетного трансферта, имеющего целевое назначение, из федерального бюджета бюджету субъекта Российской Федерации и бюджету г. Байконура, источником финансового обеспечения которого являются бюджетные ассигнования резервного фонда Правительства Российской Федерации, в целях финансового обеспечения расходных обязательств субъекта Российской Федерации и г. Байконура по предоставлению межбюджетного трансферта бюджету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 19), в рамках реализации территориальной программы обязательного медицинского страхования от «3» августа 2021 г. № 056-17-2021-369 запланировано проведение в 2021 году 8203  случаев проведения углубленной диспансеризации застрахованных лиц на сумму 20 088,0 тыс. руб. Произведена оплата на сумму 20 088,0 тыс. руб.
</t>
  </si>
  <si>
    <t xml:space="preserve">С учетом изменения в 2021 году запланировано приобретение 81 единиц оборудования на сумму 128 022 117,00 рублей. Заключен на 81  ед. оборудования ГК на сумму 113 541 704,97 руб. Поставлено 80 ед. оборудования. Поставка 1 единицы оборудования в сумме 10 746,00 тыс. рублей ожидается в 2022 году. По обращению ООО «Мединтергатор» нарушение сроков поставки оборудования связано с непредвиденным ограничением поставок критичных составных частей от отдельных субпоставщиков на поставку компонентов, используемых для сборки линеек оборудования GE Healthcare. Произведена оплата на сумму 102 795 704,97 руб.
</t>
  </si>
  <si>
    <t>Заключено 6 государственных контрактов на общую сумму 73 834 366,63 руб.: капитальный ремонт поликлиники ГБУЗ РТ "Тандинская ЦКБ", общая готовность объекта - 100 %, профинансирована - 13 501 200,61 руб., детского отделения ГБУЗ РТ "Улуг-Хемской ММЦ" общая готовность объекта - 90 %, профинансирована - 15 934 798,81 руб., переходящий отстаток на 2022 год - 5 481 606,59 руб., детского соматического отделения ГБУЗ РТ "Чаа-Хольская ЦКБ" общая готовность объекта - 100 %, профинансирована - 9 898 653,60 руб.,  детской поликлиники ГБУЗ РТ "Чеди-Хольская ЦКБ" общая готовность объекта - 99 %, профинансирована -  6 697 259,59 руб., переходящий остаток на 2022 год - 3 487 440,43 руб., детской поликлиники ГБУЗ РТ "Бай-Тайгинская ЦКБ" общая готовность объекта - 100 %, профинансирована - 4 188 107,00 руб. Капитальный ремонт поликлиники ГБУЗ РТ «Республиканская больница №1» по улице Ленина д. 44 на общую сумму 44 645300,00 тыс. рублей запланировано провести в два этапа 2021 и 2022 годах, в том числе в 2021 году на сумму 14 645 300,00 рублей, в 2022 году на сумму 30 000 000,00 рублей, общая готовность - 10 %, профинансировано - 14 645 300,00 руб. В целях своевременного выполнения ремонтных работ кураторами объектов проводится еженедельные выездные командировки на объекты капитального ремонта по проверке хода и качества работ, выполняемых подрядчиками. Произведена оплата за проведенные ремонтные работы на общую сумму 64 865 319,61 руб., переходящий остаток на 2022 год - 8 969 047,02 руб.</t>
  </si>
  <si>
    <t>За счет резервного фонда Правительства РФ закуплено оборудование на сумму 124 135 758,37 руб. Оснастили медицинским оборудованием Теркорпус на сумму 141 163 908,33 руб.</t>
  </si>
  <si>
    <t>Направлены 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общую сумму 91 396 588,50 руб.</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</si>
  <si>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23.12.2020 г. № 056-17-2020-160/5). План-график размещен, утвержден перечень оборудования. Заключен 3 контракта на сумму 50 255,2 тыс. руб. (маммограф и стереотаксическая пункционная приставка для доукомплектования цифровой маммографической системы Senographe Pristina, эндоскопическая система, аппарат искусственной вентиляции легких). Поставлено: маммограф и стереотаксическая пункционная приставка для доукомплектования цифровой маммографической системы Senographe Pristina, эндоскопическая система и произведена оплата на сумму 48 598 424,00 руб. В связи задержки завода производителя поставка Аппарата искусственной вентиляции легких будет 20.01.2022г. - переходящий остаток 1 656 776,0  руб.</t>
  </si>
  <si>
    <t xml:space="preserve">Освоение целевых средств по состоянию на 01.01.2022г. составляет – 150 000 тыс. рублей (100%), в том числе:
средства федерального бюджета – 148 500,00 тыс. рублей;
средства бюджета субъекта –  1 500 тыс. рублей.
</t>
  </si>
  <si>
    <t xml:space="preserve">1. ООО «Атроник-Сервис» по объекту ФАП с. Бижиктиг-Хая:
Выполнено: Земляные работы и устройство фундамента, септик, полы, стены, окна, двери, витражи, система отопления, водоснабжение, водоотведение, устройство кровли (профлист), устройство перегородок из ГВЛ, ограждение, отделочные работы, электромонтажные работы, слаботочные устройства.
Профинансировано по выполненным работам 8 090 706,90 рублей.
Готовность объекта 100 %.
2. ООО «Сылдыс» по объекту ФАП с. Бурен-Хем:
Выполнено: Земляные работы и устройство фундамента, септик, полы, стены, окна, двери, витражи, система отопления, водоснабжение, водоотведение, устройство кровли (профлист), устройство перегородок из ГВЛ, ограждение, отделочные работы, электромонтажные работы, слаботочные устройства.
Профинансировано по выполненным работам 8 700 000,00 рублей.
Готовность объекта 100%.
3. ООО «Юность» по объекту ФАП с. Шамбалыг:
Выполнено: Земляные работы и устройство фундамента, ограждение, возведение стен. Заказаны технологическое оборудование, 
Выполняется: устройство перекрытия, кровли.
Профинансировано по выполненным работам: 4 124 218,78 рублей, переходящий остаток на 2022 год – 2 912 892,21 рублей.
Готовность объекта 40%. Предварительная дата завершения СМР до 20.02.2022 г.
4. ООО «Бодарал» по объекту ВА в с. Чыраа-Бажы. 
Выполнено: Земляные работы и устройство фундамента, септик, полы, стены, перекрытия, устройство кровли, система отопления, установлены окна и двери. 
Выполняется: устройство перегородок из ГВЛ.
Профинансировано по выполненным работам 7 247 412,45 рублей, переходящий остаток на 2022 год – 2 304 087,55 рублей.
Готовность объекта 80 %. Предварительная дата завершения СМР до 15.02.2022 г.
5. ООО «Атлант» заключил договор поставки с ООО «ЛХК «Алтай-лес» на 3 ФАП в (с. Чыргакы, Хонделен, Хондергей) от 10.08.2021 г. № 139/21. ЛХК на общую сумму 8 910 626,10 рублей, произведена оплата и доставка двух комплектов ФАП на сумму 5 940 418,0 рублей. По одному объекту (ФАП с. Чыргакы) ожидается отгрузка 14 января 2022 г.
- ФАП с. Хонделен – выполнено земляные работы и устройство фундамента, септик, возведение стен 100%.
Выполняется: устройство перекрытия, кровли.
Профинансировано по выполненным работам 3 575 510,95 рублей, переходящий остаток на 2022 год – 4 278 813,44 рублей.
Готовность объекта 40 %. Предварительная дата завершения СМР до 01.03.2022 г.
- ФАП с. Хондергей – выполнено земляные работы, фундамента, септик возведение стен.
Выполняется: устройство перекрытия, кровли.
Профинансировано по выполненным работам 3 771 148,19 рублей, переходящий остаток на 2022 год – 5 263 595,18 рублей.
Готовность объекта 40%. Предварительная дата завершения СМР до 01.03.2022 г.
- ФАП с. Чыргакы – выполнено земляные работы и устройство фундамента, материал не отгружены, ожидают поставку 14.01.2022 г.
Профинансировано по выполненным работам 2 658 984,39 рублей, переходящий остаток на 2022 год – 5 331 542,19 рублей.
Готовность объекта 10%. Предварительная дата завершения СМР до 01.03.2022 г.
6. ООО «Атриум» заключил договор поставки с ООО «ЛХК «Алтай-лес» по 2 объектам (ВА с. Бай-Тал, ФАП с. Тоолайлыг) от 06.09.2021г. № 156/21. ЛХК на общую сумму 6 952 003,70 рублей, произведена оплата аванса в размере 3 476 001,85 рублей.
- ВА с. Бай-Тал – выполнены земляные работы, устройство фундамента, возведение стен.
Выполняется: устройство перекрытия, кровли.
Профинансировано по выполненным работам 4 827 724,75 рублей, переходящий остаток на 2022 год – 5 130 385,25 рублей.
Готовность объекта 40%. Предварительная дата завершения СМР до 15.02.2022 г.
- ФАП с. Тоолайлыг - выполнено земляные работы и устройство фундамента. Материал не отгружен, ожидают поставку 14.01.2022 г.
Профинансировано по выполненным работам 2 021 279,40 рублей, переходящий остаток на 2022 год – 7 013 463,97 рублей.
Готовность объекта 10%. Предварительная дата завершения СМР до 01.03.2022 г.
На сегодняшний день, актуальная проблема состоит в сроках изготовления и в поставке материалов из клееного бруса. Срок изготовления комплекта материалов из клееного бруса на 1 ФАП примерно рассчитывается 4 недели. Возникает риск неисполнения возведения капитальных стен ВА, ФАПов в срок, который предусмотрен по госконтракту. 
В соответствии с заключенными договорами между подрядными организациями поставка комплект материала осуществляется при 100% оплате.
Таким образом, по состоянию на 31.12.2021 г. произведена оплата по объектам строительства 45 046 985,81 рублей, переходящий остаток на 2022 год – 32 234 779,79 рублей.
</t>
  </si>
  <si>
    <t>Заключен государственный контаркт с ГБУ РТ "Ресфармация" на сумму 617 200,00 рублей 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2021 год. Произведена оплата за оказанные услуги на сумму 617 200,00 руб.</t>
  </si>
  <si>
    <t>По состоянию на 01.12.2021 г. произведена оплата за проезд к месту лечения по ВМП и обратно на общую сумму 6 052,721 тыс.рублей.</t>
  </si>
  <si>
    <t>На 2021 год запланировано проведение текущего ремонта и приобретение строительных материалов на сумму 7 371,8тыс. рублей. За проведенные ремонтные работы произведена оплата на сумму 5 968,6 тыс. руб.</t>
  </si>
  <si>
    <t>На 2021 год запланировано приобретение медицинского оборудования на сумму 19 736,2 тыс. рублей. Произведена оплата по исполнительным листам на сумму 6 298 361,57 руб., за долги прошлых лет на сумму 13 176 416,84 руб., также за оборудование за 2020 год на сумму 1 910 273,16 руб.</t>
  </si>
  <si>
    <t>Заключено 2 государственных контрактов на поставку наборов реагентов неонатального скрининга для нужды ГБУЗ РТ "Перинатальный центра РТ " на общую сумму 12 483,4 тыс. руб., произведена оплата за поставленные реагенты на сумму 12 483,4 тыс. руб.</t>
  </si>
  <si>
    <t xml:space="preserve">На содержание подведомственному учреждению Минздрава РТ ГБУЗ РТ "Дом ребенка" направлена финансирование 55 074 231,99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</si>
  <si>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50 469 720,92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</si>
  <si>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санаторий "Балгазын" профинансирована 73 146 221,02 рублей (на коммунальные услуги, материальные запасы, заработная плата, налоги и др. статьи). </t>
  </si>
  <si>
    <t>На 2021 год для обеспечения в Республике Тыва полноценным питанием беременных женщин, корящих матерей, а также детей до 3 лет запланирована приобретение продуктов питания, молока, кефира на сумму 13 363,7 тыс. руб. Произведена оплата за продукты питания на сумму 13 359 135,00 руб.</t>
  </si>
  <si>
    <t>Закон РТ № 789-ЗРТ от 10.12.2021</t>
  </si>
  <si>
    <t xml:space="preserve">В соответствии с распоряжением Правительства Российской Федерации от 9 июля 2021 г. № 1869-р иных межбюджетных трансфертов, предоставляемых в 2021 году из федерального бюджета бюджетам субъектов Российской Федерации и бюджету г. Байконура, источником финансового обеспечения которых являются бюджетные ассигнования резервного фонда Правительства Российской Федерации, в целях софинансирования расходных обязательств субъектов Российской Федерации и г. Байконура по финансовому обеспечению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Республике Тыва распределены 946,4 тыс. рублей. Дополнительное соглашение о предоставлении иного межбюджетного трансферта между Правительством Республики Тыва и Министерством здравоохранения Российской Федерации заключено 16 июля 2021 года № 056-17-2021-060/3. С учетом данного дополнительного соглашения общий объем финансового обеспечения расходных обязательств, софинансируемых из федерального бюджета в 2021 году составляет 32 007,7 тыс. рублей. Всего заключены государственные контракты на приобретение лекарственных препаратов на сумму 32 007,7 тыс. рублей, поставлены и выданы медицинским организациям республики лекарственные препараты в полном объеме.
</t>
  </si>
  <si>
    <t xml:space="preserve">В соответствии с заключенным Соглашением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на соответствующий финансовый год и плановый период от 24.12.2019 № 056-09-2020-346 (в ред. от 28.12.2020 г. № 056-09-2020-346/1) запланировано выплаты 12 врачам и 2 среднему медицинскому персоналу. В 2021 году по программе «Земский доктор» республике выделена субсидия из средств федерального бюджета бюджету Республики Тыва в размере 24 млн. рублей. В конце декабря распоряжением Правительства Российской Федерации от 24.12.2021 г. № 3831-р дополнительно из резервного фонда Правительства Российской Федерации выделено еще 30 млн рублей. Единовременные компенсационные выплаты перечислены 13 врачам по 2 млн. и 2 фельдшерам ФАП по 1 млн. рублей.
  Всего по программе «Земский доктор» в 2021 году привлечено из других регионов 4 врача (анестезиолог-реаниматолог Каа-Хемской ЦКБ, ранее работала в Иркутской области, травматолог-ортопед Тес-Хемской ЦКБ, ранее работал в Ямало-Ненецком автономном округе, врач-хирург из Ямало-Ненецкого АО, 1 врач анестезиолог-реаниматолог из Московской области).  Фактическое исполнение за 2021 год составляет 54 млн рублей, из выделенных 54 млн. рублей (процент исполнения – 100%). – 16 врачей по 2 млн, и 4 фельдшера по 1 млн.
 На 2022 год направлена заявка на 30 участников, в том числе 28 врачей и 2 фельдшера с объемом финансирования 53 460,0 тыс. рублей из федерального бюджета и 540,0 тыс. рублей из республиканского бюджета.
</t>
  </si>
  <si>
    <t xml:space="preserve">Постановлением Правительства Республики Тыва от 2 ноября 2021 г. N 597 утверждён Порядок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устанавливающий правила осуществления денежных вы- плат медицинским работникам (врачам), трудоустроившимся в медицинские организации государственной системы здравоохранения Республики Тыва в 2021-202З годах (далее - денежные выплаты). Согласно данному постановлению из республиканского бюджета выделено 26 400,0 тыс.рублей.
Денежные выплаты предоставляются:
медицинским работникам (врачам), завершившим освоение программы специалитета или ординатуры и трудоустроившимся в медицинские организации государственной системы здравоохранения Республики Тыва в 2021-2023 годах с выполнением трудовой функции на должности, включённые в Перечень должностей медицинских работников (врачей) в медицинских организаций и их структурных подразделениях, при назначении на которые осуществляются выплаты (далее - Перечень);
медицинским работникам (врачам), прибывшим после завершения трудовой деятельности в медицинских организациях других субъектов Российской Федерации и трудоустроившимся в медицинские организации государственной системы здравоохранения Республики Тыва в 2021-202З годах с выполнением трудовой функции на должности, включённым в перечень.
Выплата предоставляется Получателю в размере в размере 1000000 (одного миллиона) рублей, которая выплачивается в следующем порядке:
1) 200 тысяч рублей при первом трудоустройстве в медицинскую организацию государственной системы здравоохранения Республики Тыва;
2) 200 тысяч рублей по окончании второго года работы;
3) 200 тысяч рублей по окончании третьего года работы;
4) 200 тысяч рублей по окончании четвертого года работы;
5) 200 тысяч рублей по окончании пятого года работы.
После получения выплаты врач должен в течение пяти лет отработать в медицинской организации на условиях нормальной продолжительности рабочего времени, установленной трудовым законодательством для данной категории работников, в соответствии с трудовым договором, заключенным между врачом и медицинской организацией. 
Приказом Министерства здравоохранения Республики Тыва от 16.11.2021 г. № 1365пр/21 утверждён Перечень должностей медицинских работников (врачей) в медицинских организациях и их структурных подразделениях, при назначении на которые осуществляются денежные выплаты в 2021 году, в соответствии с которым в 2021 году выплаты планируется осуществить 82 врачам, трудоустроенным в текущем году в медицинские организации Республики после окончания обучения по программам ординатуры, специалитета, а также врачам, приехавшим из других регионов. В настоящее время ведётся сбор необходимых документов для перечисления выплат врачам. Освоение выделенных финансовых средств начнётся с 1 декабря 2021 г.
По решению комиссии Министерства от 10 декабря 2021 г. № 1, приказом Министерства от 14.12.2021 г. № 1514пр/21 «О предоставлении денежных выплат медицинским работникам (врачам), трудоустроившимся в медицинские организации системы здравоохранения Республики Тыва в 2021 году», принято решение о предоставлении выплат 64 врачам республики.
Приказом Министерства здравоохранения Республики Тыва от 23.12.2021 № 1606 «О предоставлении денежных выплат медицинским работникам (врачам), трудоустроившимся в медицинские организации системы здравоохранения Республики Тыва в 2021 году» выплачены средства еще 18 врачам.
Всего данную выплату в 2021 году получили 82 врача.
Освоение средств составляет 100%. 
На 2022 год предусмотрено 20,200 тыс. рублей на 101 получателя в 2022 году и 82 получателя, заключившим в 2021 году.
</t>
  </si>
  <si>
    <t>За счет республиканского бюджета на централизованные расходы на курсовые и сертификационные мероприятия запланирована 1 500,0 тыс. рублей. Всего в 2021 году по программам дополнительного профессионального образования прошли обучения 164 медицинских работников республики. По курсам повышения квалификации 58 чел. в том числе, 1 врач- "Хирургическое лечение опухолей поджелудочной железы" (72ч.); 20 врачей- Актуальные вопросы диспансеризации взрослого населения (18 ч.); 3 врачей- "Организация симуляционного обучения в медицинском образовании" (16ч.); 2 врача-"Алгоритм оказания неотложной помощи у детей" (36ч); 27 чел.-"Развитие первичной медико-санитарной помощи: «Сердечно-легочное реанимация с применением автоматического наружного дефибриллятора»" (36ч);1 врач-по теме "Иммуногистохимические исследования при раке молочной железы" (72ч); 1врач - "Современные тенденции комбинированного лечения рака прямой кишки и анального канала (72ч); 1 врач - "Инвазивные вмешательства под контролем УЗИ" (72ч); 2 врача-"Основы диагностики и лечения эпилепсии у детей и у взрослых" (18ч);100 медработников на симуляционной площадках ГБУ НИИ МСПУ РТ. Профессиональную переподготовку прошли 6 чел.: 1 врач по специальности "Радиотерапия"; 1 врач-«Кардиология»; 1 врач- «Детская эндокринология»;2 врача-"Трансфузиология";1врач- «Физическая и реаблитационная медицина». Всего заключены договора на сумму 1 497 180 руб</t>
  </si>
  <si>
    <t xml:space="preserve">Указом Главы Республики Тыва государственная премия Республики Тыва «Доброе сердце» - «Буянныг чурек», присуждена 2 врачам:
1. Чадамба Эргилу Доржуевичу – врачу-травматологу-ортопеду ГБУЗ РТ «Республиканская больница № 1» с вручением сертификата номиналом в 1 млн. рублей;
2. Сат Артышу Хирлиг-ооловичу – врачу скорой медицинской помощи ГБУЗ РТ «Дзун-Хемчикский ММЦ» с вручением сертификата номиналом в 500 тыс. рублей.
Выделенные средства освоены 100%. 
</t>
  </si>
  <si>
    <t>На развитие среднего профессионального образования в 2021 году предусмотрена 7 725,2 тыс. рублей. Произведена оплата на сумму 7 725 166,66 руб.</t>
  </si>
  <si>
    <t>Для нужды ГБУЗ РТ "Республиканская больница № 1" приобретен концентратор кислорода производительностью более 1000 литров в минуту на сумму 32 700 000 ,00 руб.</t>
  </si>
  <si>
    <t>Заключен 1 гос.контракт на оказание услуги связи на 2021 г. с ГБУ РТ "Ресфармация" на сумму 29 591,9 тыс. руб. на основании п.1 ч. 1 ст. 93 44-ФЗ. Заключено 2 договора на услуги связи на общую сумму 50,00 тыс.руб., 2 договора на услуги найма по автотранспорту с экипажем на сумму 349,6 тыс. руб., 1 контракт на поставку оргтехники на сумму 78,6 тыс. руб., 3 договора на заправку картриджей на сумму 30,0 тыс.руб.  На поставку лекарственных препаратов 43 гос.контрактов на общую сумму 23 580,99 тыс. руб. Поставлены медикаменты на сумму 53 939,1 тыс. руб.  Произведена оплата всего на сумму 53 939,1 тыс. руб.</t>
  </si>
  <si>
    <t>Заключены 152 гос.контрактов на сумму 148 691,29 тыс.руб., 32 договоров на сумму  3 884,41 тыс.руб. Количество поставщиков 57. Поставлены медикаменты на сумму 152 575,7 тыс. руб. Произведена оплата на сумму 152 575,7 тыс.руб.</t>
  </si>
  <si>
    <t>Заключено 12 государственных контрактов на поставку вакцин на сумму 38 481,18 тыс.руб. и 4 договора  на сумму 1 046,2 тыс.руб.  Поставлены вакцины на сумму 39 527,4 тыс. руб. Произведена оплата на сумму 39 527,4 тыс.руб.</t>
  </si>
  <si>
    <t>Заключены 128 государственных контрактов на сумму 161 530,5 тыс.руб. и 67 договоров на сумму 8 860,4 тыс.руб. на поставку медикаментов для льготных категорий граждан территориального регистра. Поставлено медикаментов на сумму 170 390,9 тыс. рублей. Произведена оплата на сумму 170 390,9 тыс. руб.</t>
  </si>
  <si>
    <t xml:space="preserve">В отчетном периоде на содержание подведомственных учреждений Минздрава РТ (прочие учреждения) направлены 443 980 673,83 руб., в том числе: ГБУЗ РТ «Бюро судебно-медицинской экспертизы» - 69 248 318,13 руб., ГБУЗ РТ «Республиканский Центр по профилактике и борьбе со СПИД и инфекционными заболеваниями»  - 59 295 232,47 руб.,  Патанатомия - 500 000,00 руб., ГБУЗ РТ «Республиканский центр восстановительной медицины и реабилитации для детей» - 21 058 461,12 руб., ГБУЗ РТ «Республиканский центр общественного здоровья и медицинской профилактики» - 33 163 385,31 руб., ГБУ РТ «Ресфармация» - 59 084 296,57 руб., ГБУЗ «Медицинский информационно-аналитический центр Республики Тыва» - 78 743 058,00 руб., ГБУ РТ «Учреждение по административно-хозяйственному обеспечению учреждений здравоохранения Республики Тыва» - 52 141 759,39 руб., ГБУ «Научно-исследовательский институт медико-социальных проблем и управления Республики Тыва» - 17 779 695,00 руб., ГБУЗ РТ «Республиканский центр скорой медицинской помощи и медицины катастроф» - 18 952 702,05 руб., ГБУЗ РТ «Санаторий-профилакторий «Серебрянка» - 34 013 769,00руб. </t>
  </si>
  <si>
    <t>Для нужды ГБУЗ РТ "Республиканский онкологический диспансер", "Республиканская детская больница". Заключены 3 ГК на общую сумму 2 898 735,43 руб. (аппарат ИВЛ портативный для взрослых - 1 ед. и для детей - 1 ед., инсуффлятор-экссуффлятор - 2 ед.) и 9 договоров на сумму 4 662 577,70 руб. (кислородный концентратор - 2 ед., насос инфузионный - 6 ед. ,станция спейс- 1 шт, отсасыватель -10шт., расходные материалы - 1424 ед.). Произведена оплата за поставленное оборудование и расходные материалы на сумму 6 561 313,13 руб. Заключен 6 государственных контрактов на сумму 1 000 000,00 рублей на поставку лекарственных препаратов для паллиативных больных. Произведена оплата на сумму 1 000 000,00 руб. на поставку лекарственных препаратов.</t>
  </si>
  <si>
    <t>За отчетный период направлены финансовые средства в медицинские организации на общую сумму 31 670 990,25 руб., в том числе: Ресонкодиспансер - 12 274 071,55 руб., Улуг-Хемский ММЦ - 11 407 001,25 руб., Противотуберкулезный диспансер - 2 302 048,00 руб. и Республиканская детская больница - 5 730 130,45 руб.</t>
  </si>
  <si>
    <t>В отчетном периоде на содержание подведомственных учреждений Минздрава РТ (стационаров) направлены 996 799 912,91 руб., в том числе: ГБУЗ РТ «Республиканская психиатрическая больница» - 229 975 142,32 руб., ГБУЗ РТ «Инфекционная больница» - 12 630 816,56 руб., ГБУЗ РТ «Республиканский кожно-венерологический диспансер» - 54 258 459,34 руб., ГБУЗ РТ «Противотуберкулезный диспансер» - 480 240 413,02 руб., ГБУЗ РТ «Барун-Хемчикский межкожуунный медицинский центр" - 16 118 306,89 руб., ГБУЗ РТ «Бай-Тайгинская ЦКБ» - 9 386 120,64 руб., ГБУЗ РТ «Дзун-Хемчикская ЦКБ» - 20 637 434,64 руб., ГБУЗ РТ «Каа-Хемская ЦКБ» - 14 586 024,06 руб., ГБУЗ РТ «Кызылская ЦКБ» - 11 369 325,03 руб., ГБУЗ РТ «Монгун-Тайгинская ЦКБ» - 6 856 192,00 руб., ГБУЗ РТ «Овюрская ЦКБ» - 7 862 722,22 руб., ГБУЗ РТ «Пий-Хемская ЦКБ» - 17 955 417,70 руб., ГБУЗ РТ «Сут-Хольская ЦКБ» - 9 003 236,05 руб., ГБУЗ РТ «Тандинская ЦКБ» - 6 247 445,49 руб., ГБУЗ РТ «Тес-Хемская ЦКБ» - 11 853 853,19 руб.,  ГБУЗ РТ "Тере-Хольская ЦКБ" - 1 008 970,45 руб., ГБУЗ РТ «Тоджинская ЦКБ» - 19 622 730,44 руб., ГБУЗ РТ «Улуг-Хемский межкожуунный медицинский центр» - 41 021 558,35 руб., ГБУЗ РТ "Чаа-Хольская ЦКБ" - 6 363 668,24 руб., ГБУЗ РТ «Чеди-Хольская ЦКБ» - 7 844 398,78 руб., ГБУЗ РТ «Эрзинская ЦКБ» - 11 957 677,50 руб. За счет средств ОМС выполнено на сумму 23778345,3 тыс. рублей или 81,4 % исполнения от годового плана, в том числе: ГБУЗ РТ «Бай-Тайгинская ЦКБ» -9923,2 тыс.рублей (431 случая), ГБУЗ РТ "Барун-Хемчикский межкожуунный медицинский центр" - 219376,9 тыс.руб. (3687 случаев), ГБУЗ РТ «Дзун-Хемчикская межкожунный медицинскитй центр» - 50113,5 тыс.рублей (1236 случаев), ГБУЗ РТ «Каа-Хемская ЦКБ» - 29237,4  тыс.рублей (985 случаев), ГБУЗ РТ «Кызылская ЦКБ» - 47773,0  тыс.рублей (1246 случаев), ГБУЗ РТ «Монгун-Тайгинская ЦКБ» - 27001,2 тыс.руб. (781 случая), ГБУЗ РТ «Овюрская ЦКБ» - 19809,7 тыс.руб. (740 случаев), ГБУЗ РТ «Пий-Хемская ЦКБ» - 30341,1 тыс. руб. (763 случая), ГБУЗ РТ «Сут-Хольская ЦКБ» - 20353,8тыс.руб. (701 случая), ГБУЗ РТ «Тандинская ЦКБ» -24317,3 тыс.руб.(861 случая) , ГБУЗ РТ «Тес-Хемская ЦКБ» - 17083,1 тыс.руб (574 случая), ГБУЗ РТ «Тоджинская ЦКБ» -11027,9 тыс.руб. (375 случаев), ГБУЗ РТ "Тере-Хольская ЦКБ" -9589,0 тыс.руб. (206 случаев), ГБУЗ РТ «Улуг-Хемский межкожуунный медицинский центр» -82478,5 тыс.руб. (1950 случаев), ГБУЗ РТ «Чаа-Хольская ЦКБ» -12126,4  тыс. руб.(480 случаев), ГБУЗ РТ «Чеди-Хольская ЦКБ» - 13259,3 тыс. руб.(484 случая), ГБУЗ РТ «Эрзинская ЦКБ» - 21677,5 тыс. руб.(809 случаев), ГБУЗ РТ "Республиканская больница № 1" - 879352,2  тыс.рублей (12422 случая), ГБУЗ РТ "Республиканская больница №2" - 16035,0 тыс.руб. (474 случая), ГБУЗ РТ "Республиканский онкологический диспансер" - 192779,2 тыс.руб. (1407 случаев), ГБУЗ РТ "Республиканский кожно-венерологический диспансер" - 19312,2 тыс.руб. (380 случаев), ГБУЗ РТ Республиканская детская больница" - 220703,9 тыс.руб. (3020 случаев), ГБУЗ РТ "Перинатальный центр" - 455138,9 тыс.руб. (10628 случаев), ГБУЗ РТ "Инфекционная больница" - 250161,9 тыс.руб. (2655 случаев), МЧУ ДПО "Нефросовет" - 3008,3  тыс.руб. (45 случаев).</t>
  </si>
  <si>
    <t>В отчетном периоде в медицинские организации направлены финансовые средства на общую сумму 24 193 224,00 руб. за счет средств республиканского бюджета для приобретения расходных материалов, в том числе: Противотуберкулезный диспансер - 10 526 015,00 руб., Рескожвендиспансер - 4 071 741,00 руб., Реснаркодиспансер - 1 692 000,00 руб., Респсихдиспансер - 4 558 276,00 руб., Барун-Хем ММЦ - 1 644 786,00 руб., Дзун-Хем ММЦ - 1 700 406,00 руб.  За счет средств ОМС  оказана помощь на сумму 388860,1 тыс. рублей или 59,8 % исполнения от годового плана.  ГБУЗ РТ «Бай-Тайгинская ЦКБ» - 3033,0 тыс.рублей (195 случаев), ГБУЗ РТ "Барун-Хемчикский межкожуунный медицинский центр" - 18889,8 тыс.руб. (833 случая), ГБУЗ РТ «Дзун-Хемчикская межкожунный медицинскитй центр» - 18031,0 тыс.рублей (768 случаев), ГБУЗ РТ «Каа-Хемская ЦКБ» -4589,0 тыс.рублей (236 случаев), ГБУЗ РТ «Кызылская ЦКБ» - 9329,5 тыс.рублей (541 случая),ГБУЗ РТ «Монгун-Тайгинская ЦКБ» - 3739,9 тыс.руб. (211 случая), ГБУЗ РТ «Овюрская ЦКБ» -4962,7 тыс.руб. (303 случая), ГБУЗ РТ «Пий-Хемская ЦКБ» - 5086,8 тыс. руб. (286 случаев), ГБУЗ РТ «Сут-Хольская ЦКБ» - 1605,2 руб. (95 случаев), ГБУЗ РТ «Тандинская ЦКБ» -9223,2 тыс.руб. (638 случаев), ГБУЗ РТ «Тес-Хемская ЦКБ» - 6144,4 тыс.руб (438 случаев), ГБУЗ РТ «Тоджинская ЦКБ» - 1005,6 тыс.руб. (61 случая), ГБУЗ РТ "Тере-Хольская ЦКБ" - 1427,9 тыс.руб. (90 случаев),  ГБУЗ РТ «Улуг-Хемский межкожуунный медицинский центр» - 22216,9 тыс.руб. (937 случаев), ГБУЗ РТ «Чаа-Хольская ЦКБ» - 4631,7 тыс. руб.(285 случаев), ГБУЗ РТ «Чеди-Хольская ЦКБ» - 1643,5 тыс. руб.(107 случаев), ГБУЗ РТ «Эрзинская ЦКБ» - 5002,3 тыс. руб.(316 случаев), ГБУЗ РТ "Республиканская больница № 1" -30385,4 тыс.рублей (1084 случая), ГБУЗ РТ "Республиканская больница №2" - 7199,6 тыс.руб. (316 случаев), ГБУЗ РТ "Республиканский онкологический диспансер" - 174717,1 тыс.руб.  (862 случая), ГБУЗ РТ "Республиканский кожно-венерологический диспансер" -16374,1 тыс.руб. (442 случая), ГБУЗ РТ Республиканская детская больница" - 27640,1 тыс.руб. (666 случаев), ГБУЗ РТ "Перинатальный центр" - 24494,1 тыс.руб. (1103 случая), ГБУЗ РТ "Инфекционная больница" - 5732,0 тыс.руб. (110 случаев), ГБУЗ РТ "Городская поликлиника" - 17322,6 тыс.руб. (791 случая), МЧУ ДПО "Нефросовет" - 1423,9 тыс.руб. (18 случаев).</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</si>
</sst>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0\ _₽_-;\-* #,##0.0\ _₽_-;_-* &quot;-&quot;??\ _₽_-;_-@_-"/>
    <numFmt numFmtId="166" formatCode="_-* #,##0.0\ _₽_-;\-* #,##0.0\ _₽_-;_-* &quot;-&quot;?\ _₽_-;_-@_-"/>
    <numFmt numFmtId="167" formatCode="#,##0.00000"/>
  </numFmts>
  <fonts count="18"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4" fontId="2"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5" fontId="2" fillId="0" borderId="2" xfId="1" applyNumberFormat="1" applyFont="1" applyFill="1" applyBorder="1" applyAlignment="1">
      <alignment horizontal="center" vertical="center"/>
    </xf>
    <xf numFmtId="0" fontId="12" fillId="0" borderId="0" xfId="0" applyFont="1" applyFill="1"/>
    <xf numFmtId="0" fontId="2" fillId="0" borderId="2" xfId="0" applyNumberFormat="1" applyFont="1" applyFill="1" applyBorder="1" applyAlignment="1">
      <alignment horizontal="left" wrapText="1"/>
    </xf>
    <xf numFmtId="166" fontId="2" fillId="0" borderId="2" xfId="0" applyNumberFormat="1" applyFont="1" applyFill="1" applyBorder="1" applyAlignment="1">
      <alignment horizontal="center" vertical="center"/>
    </xf>
    <xf numFmtId="165" fontId="2" fillId="0" borderId="3" xfId="1"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6"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4"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4" fontId="4" fillId="2" borderId="2" xfId="0" applyNumberFormat="1" applyFont="1" applyFill="1" applyBorder="1"/>
    <xf numFmtId="164" fontId="4" fillId="2" borderId="2" xfId="0" applyNumberFormat="1" applyFont="1" applyFill="1" applyBorder="1"/>
    <xf numFmtId="4" fontId="4" fillId="0" borderId="0" xfId="0" applyNumberFormat="1" applyFont="1" applyFill="1"/>
    <xf numFmtId="4" fontId="2" fillId="0" borderId="0" xfId="0" applyNumberFormat="1" applyFont="1" applyFill="1"/>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top" wrapText="1"/>
    </xf>
    <xf numFmtId="164" fontId="2" fillId="3" borderId="3"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3" borderId="2" xfId="1" applyNumberFormat="1" applyFont="1" applyFill="1" applyBorder="1" applyAlignment="1">
      <alignment horizontal="center" vertical="center"/>
    </xf>
    <xf numFmtId="164"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164" fontId="2" fillId="4"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5" borderId="2" xfId="0" applyNumberFormat="1" applyFont="1" applyFill="1" applyBorder="1" applyAlignment="1">
      <alignment horizontal="left" vertical="center" wrapText="1"/>
    </xf>
    <xf numFmtId="4" fontId="2" fillId="0" borderId="2" xfId="0" applyNumberFormat="1" applyFont="1" applyFill="1" applyBorder="1" applyAlignment="1">
      <alignment horizontal="left" vertical="center" wrapText="1"/>
    </xf>
    <xf numFmtId="164" fontId="9" fillId="4" borderId="2" xfId="0" applyNumberFormat="1" applyFont="1" applyFill="1" applyBorder="1" applyAlignment="1">
      <alignment horizontal="center" vertical="center"/>
    </xf>
    <xf numFmtId="4" fontId="9" fillId="4" borderId="2" xfId="0" applyNumberFormat="1" applyFont="1" applyFill="1" applyBorder="1" applyAlignment="1">
      <alignment horizontal="left" vertical="center" wrapText="1"/>
    </xf>
    <xf numFmtId="4" fontId="2" fillId="4"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65" fontId="2" fillId="5" borderId="2" xfId="1" applyNumberFormat="1" applyFont="1" applyFill="1" applyBorder="1" applyAlignment="1">
      <alignment horizontal="center" vertical="center"/>
    </xf>
    <xf numFmtId="164" fontId="2" fillId="5" borderId="2" xfId="1" applyNumberFormat="1" applyFont="1" applyFill="1" applyBorder="1" applyAlignment="1">
      <alignment horizontal="center" vertical="center"/>
    </xf>
    <xf numFmtId="0" fontId="2" fillId="0" borderId="2" xfId="0" applyNumberFormat="1" applyFont="1" applyFill="1" applyBorder="1" applyAlignment="1">
      <alignment horizontal="left" vertical="top" wrapText="1"/>
    </xf>
    <xf numFmtId="164" fontId="9"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6" fillId="0" borderId="2" xfId="0" applyNumberFormat="1" applyFont="1" applyFill="1" applyBorder="1" applyAlignment="1">
      <alignment horizontal="center" vertical="center" wrapText="1"/>
    </xf>
    <xf numFmtId="167" fontId="15"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 fontId="9" fillId="0" borderId="2" xfId="0" applyNumberFormat="1" applyFont="1" applyFill="1" applyBorder="1" applyAlignment="1">
      <alignment horizontal="left"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
  <sheetViews>
    <sheetView tabSelected="1" topLeftCell="B1" zoomScaleNormal="100" workbookViewId="0">
      <pane ySplit="6" topLeftCell="A7" activePane="bottomLeft" state="frozen"/>
      <selection pane="bottomLeft" activeCell="O27" sqref="O27"/>
    </sheetView>
  </sheetViews>
  <sheetFormatPr defaultRowHeight="15" x14ac:dyDescent="0.25"/>
  <cols>
    <col min="1" max="1" width="6.42578125" style="20" customWidth="1"/>
    <col min="2" max="2" width="19.140625" style="26" customWidth="1"/>
    <col min="3" max="3" width="12.42578125" style="54" bestFit="1" customWidth="1"/>
    <col min="4" max="4" width="12.5703125" style="54" bestFit="1" customWidth="1"/>
    <col min="5" max="5" width="11.7109375" style="61" bestFit="1" customWidth="1"/>
    <col min="6" max="6" width="12.5703125" style="61" bestFit="1" customWidth="1"/>
    <col min="7" max="8" width="11.5703125" style="61" bestFit="1" customWidth="1"/>
    <col min="9" max="10" width="11.7109375" style="61" bestFit="1" customWidth="1"/>
    <col min="11" max="11" width="5.85546875" style="55" bestFit="1" customWidth="1"/>
    <col min="12" max="12" width="7.140625" style="55" customWidth="1"/>
    <col min="13" max="13" width="12" style="55" bestFit="1" customWidth="1"/>
    <col min="14" max="14" width="11.5703125" style="55" bestFit="1" customWidth="1"/>
    <col min="15" max="15" width="41.85546875" style="12" customWidth="1"/>
    <col min="16" max="16384" width="9.140625" style="22"/>
  </cols>
  <sheetData>
    <row r="1" spans="1:15" s="21" customFormat="1" ht="15.75" x14ac:dyDescent="0.25">
      <c r="A1" s="20"/>
      <c r="B1" s="83" t="s">
        <v>0</v>
      </c>
      <c r="C1" s="83"/>
      <c r="D1" s="83"/>
      <c r="E1" s="83"/>
      <c r="F1" s="83"/>
      <c r="G1" s="83"/>
      <c r="H1" s="83"/>
      <c r="I1" s="83"/>
      <c r="J1" s="83"/>
      <c r="K1" s="83"/>
      <c r="L1" s="83"/>
      <c r="M1" s="83"/>
      <c r="N1" s="83"/>
      <c r="O1" s="83"/>
    </row>
    <row r="2" spans="1:15" s="21" customFormat="1" ht="15.75" x14ac:dyDescent="0.25">
      <c r="A2" s="20"/>
      <c r="B2" s="84" t="s">
        <v>217</v>
      </c>
      <c r="C2" s="84"/>
      <c r="D2" s="84"/>
      <c r="E2" s="84"/>
      <c r="F2" s="84"/>
      <c r="G2" s="84"/>
      <c r="H2" s="84"/>
      <c r="I2" s="84"/>
      <c r="J2" s="84"/>
      <c r="K2" s="84"/>
      <c r="L2" s="84"/>
      <c r="M2" s="84"/>
      <c r="N2" s="84"/>
      <c r="O2" s="84"/>
    </row>
    <row r="3" spans="1:15" x14ac:dyDescent="0.25">
      <c r="A3" s="85" t="s">
        <v>1</v>
      </c>
      <c r="B3" s="86" t="s">
        <v>2</v>
      </c>
      <c r="C3" s="87" t="s">
        <v>3</v>
      </c>
      <c r="D3" s="88"/>
      <c r="E3" s="88"/>
      <c r="F3" s="88"/>
      <c r="G3" s="88"/>
      <c r="H3" s="88"/>
      <c r="I3" s="88"/>
      <c r="J3" s="88"/>
      <c r="K3" s="88"/>
      <c r="L3" s="88"/>
      <c r="M3" s="88"/>
      <c r="N3" s="88"/>
      <c r="O3" s="89" t="s">
        <v>4</v>
      </c>
    </row>
    <row r="4" spans="1:15" ht="26.25" customHeight="1" x14ac:dyDescent="0.25">
      <c r="A4" s="85"/>
      <c r="B4" s="86"/>
      <c r="C4" s="92" t="s">
        <v>5</v>
      </c>
      <c r="D4" s="93"/>
      <c r="E4" s="94" t="s">
        <v>6</v>
      </c>
      <c r="F4" s="94"/>
      <c r="G4" s="94" t="s">
        <v>7</v>
      </c>
      <c r="H4" s="94"/>
      <c r="I4" s="94"/>
      <c r="J4" s="94"/>
      <c r="K4" s="82" t="s">
        <v>8</v>
      </c>
      <c r="L4" s="82"/>
      <c r="M4" s="82" t="s">
        <v>9</v>
      </c>
      <c r="N4" s="82"/>
      <c r="O4" s="90"/>
    </row>
    <row r="5" spans="1:15" ht="96.75" customHeight="1" x14ac:dyDescent="0.25">
      <c r="A5" s="85"/>
      <c r="B5" s="86"/>
      <c r="C5" s="23" t="s">
        <v>10</v>
      </c>
      <c r="D5" s="24" t="s">
        <v>11</v>
      </c>
      <c r="E5" s="57" t="s">
        <v>10</v>
      </c>
      <c r="F5" s="57" t="s">
        <v>11</v>
      </c>
      <c r="G5" s="57" t="s">
        <v>12</v>
      </c>
      <c r="H5" s="57" t="s">
        <v>167</v>
      </c>
      <c r="I5" s="57" t="s">
        <v>13</v>
      </c>
      <c r="J5" s="57" t="s">
        <v>14</v>
      </c>
      <c r="K5" s="1" t="s">
        <v>10</v>
      </c>
      <c r="L5" s="1" t="s">
        <v>11</v>
      </c>
      <c r="M5" s="1" t="s">
        <v>10</v>
      </c>
      <c r="N5" s="1" t="s">
        <v>170</v>
      </c>
      <c r="O5" s="91"/>
    </row>
    <row r="6" spans="1:15" s="19" customFormat="1" ht="12.75" customHeight="1" x14ac:dyDescent="0.2">
      <c r="A6" s="25">
        <v>1</v>
      </c>
      <c r="B6" s="2">
        <v>2</v>
      </c>
      <c r="C6" s="47">
        <v>3</v>
      </c>
      <c r="D6" s="11">
        <v>4</v>
      </c>
      <c r="E6" s="64">
        <v>5</v>
      </c>
      <c r="F6" s="64">
        <v>6</v>
      </c>
      <c r="G6" s="64">
        <v>7</v>
      </c>
      <c r="H6" s="64">
        <v>8</v>
      </c>
      <c r="I6" s="64">
        <v>9</v>
      </c>
      <c r="J6" s="64">
        <v>10</v>
      </c>
      <c r="K6" s="11">
        <v>11</v>
      </c>
      <c r="L6" s="11">
        <v>12</v>
      </c>
      <c r="M6" s="11">
        <v>13</v>
      </c>
      <c r="N6" s="11">
        <v>14</v>
      </c>
      <c r="O6" s="11">
        <v>15</v>
      </c>
    </row>
    <row r="7" spans="1:15" s="14" customFormat="1" ht="94.5" x14ac:dyDescent="0.15">
      <c r="A7" s="42" t="s">
        <v>88</v>
      </c>
      <c r="B7" s="43" t="s">
        <v>15</v>
      </c>
      <c r="C7" s="44">
        <f>C8+C9+C10+C11+C12+C13+C14+C15+C16+C17+C18+C19+C20+C21+C22+C23+C24+C25+C26+C27+C28+C29+C30+C31+C32+C33+C34+C35+C36+C37+C38+C39+C40+C41+C42+C43+C44+C45+C50+C53+C55+C57+C59+C61+C60+C62+C63+C64+C65+C66+C67+C68+C69+C70+C71+C72+C73+C74+C75+C76</f>
        <v>12390614.145760002</v>
      </c>
      <c r="D7" s="44">
        <f t="shared" ref="D7:N7" si="0">D8+D9+D10+D11+D12+D13+D14+D15+D16+D17+D18+D19+D20+D21+D22+D23+D24+D25+D26+D27+D28+D29+D30+D31+D32+D33+D34+D35+D36+D37+D38+D39+D40+D41+D42+D43+D44+D45+D50+D53+D55+D57+D59+D61+D60+D62+D63+D64+D65+D66+D67+D68+D69+D70+D71+D72+D73+D74+D75+D76</f>
        <v>11305501.342293993</v>
      </c>
      <c r="E7" s="44">
        <f t="shared" si="0"/>
        <v>3259621.4249999998</v>
      </c>
      <c r="F7" s="44">
        <f t="shared" si="0"/>
        <v>3413271.0017639995</v>
      </c>
      <c r="G7" s="44">
        <f t="shared" si="0"/>
        <v>2026830.0703700001</v>
      </c>
      <c r="H7" s="44">
        <f t="shared" si="0"/>
        <v>2116259.6207600003</v>
      </c>
      <c r="I7" s="44">
        <f t="shared" si="0"/>
        <v>2116259.6207600003</v>
      </c>
      <c r="J7" s="44">
        <f t="shared" si="0"/>
        <v>2059814.2816299994</v>
      </c>
      <c r="K7" s="44">
        <f t="shared" si="0"/>
        <v>0</v>
      </c>
      <c r="L7" s="44">
        <f t="shared" si="0"/>
        <v>0</v>
      </c>
      <c r="M7" s="44">
        <f t="shared" si="0"/>
        <v>7014733.0999999996</v>
      </c>
      <c r="N7" s="44">
        <f t="shared" si="0"/>
        <v>5865733.2588999942</v>
      </c>
      <c r="O7" s="45"/>
    </row>
    <row r="8" spans="1:15" s="14" customFormat="1" ht="145.5" customHeight="1" x14ac:dyDescent="0.2">
      <c r="A8" s="56" t="s">
        <v>75</v>
      </c>
      <c r="B8" s="15" t="s">
        <v>154</v>
      </c>
      <c r="C8" s="46">
        <f t="shared" ref="C8:C22" si="1">E8+H8+K8+M8</f>
        <v>27.4</v>
      </c>
      <c r="D8" s="16">
        <v>0</v>
      </c>
      <c r="E8" s="48">
        <v>27.4</v>
      </c>
      <c r="F8" s="48">
        <v>0</v>
      </c>
      <c r="G8" s="48">
        <v>0</v>
      </c>
      <c r="H8" s="48">
        <v>0</v>
      </c>
      <c r="I8" s="48">
        <v>0</v>
      </c>
      <c r="J8" s="48">
        <v>0</v>
      </c>
      <c r="K8" s="16">
        <v>0</v>
      </c>
      <c r="L8" s="16">
        <v>0</v>
      </c>
      <c r="M8" s="16">
        <v>0</v>
      </c>
      <c r="N8" s="16">
        <v>0</v>
      </c>
      <c r="O8" s="10" t="s">
        <v>131</v>
      </c>
    </row>
    <row r="9" spans="1:15" s="19" customFormat="1" ht="281.25" x14ac:dyDescent="0.15">
      <c r="A9" s="56" t="s">
        <v>89</v>
      </c>
      <c r="B9" s="3" t="s">
        <v>16</v>
      </c>
      <c r="C9" s="48">
        <f t="shared" si="1"/>
        <v>180790.3</v>
      </c>
      <c r="D9" s="48">
        <f t="shared" ref="D9:D22" si="2">F9+J9+L9+N9</f>
        <v>61132.664349999999</v>
      </c>
      <c r="E9" s="48">
        <v>0</v>
      </c>
      <c r="F9" s="48">
        <v>0</v>
      </c>
      <c r="G9" s="48">
        <v>0</v>
      </c>
      <c r="H9" s="48">
        <v>0</v>
      </c>
      <c r="I9" s="48">
        <v>0</v>
      </c>
      <c r="J9" s="48">
        <v>0</v>
      </c>
      <c r="K9" s="48">
        <v>0</v>
      </c>
      <c r="L9" s="48">
        <v>0</v>
      </c>
      <c r="M9" s="49">
        <v>180790.3</v>
      </c>
      <c r="N9" s="70">
        <v>61132.664349999999</v>
      </c>
      <c r="O9" s="71" t="s">
        <v>218</v>
      </c>
    </row>
    <row r="10" spans="1:15" s="19" customFormat="1" ht="258.75" x14ac:dyDescent="0.15">
      <c r="A10" s="56" t="s">
        <v>90</v>
      </c>
      <c r="B10" s="3" t="s">
        <v>17</v>
      </c>
      <c r="C10" s="48">
        <f t="shared" si="1"/>
        <v>48210.6</v>
      </c>
      <c r="D10" s="48">
        <f t="shared" si="2"/>
        <v>18885.133560000002</v>
      </c>
      <c r="E10" s="48">
        <v>0</v>
      </c>
      <c r="F10" s="48">
        <v>0</v>
      </c>
      <c r="G10" s="48">
        <v>0</v>
      </c>
      <c r="H10" s="48">
        <v>0</v>
      </c>
      <c r="I10" s="48">
        <v>0</v>
      </c>
      <c r="J10" s="48">
        <v>0</v>
      </c>
      <c r="K10" s="48">
        <v>0</v>
      </c>
      <c r="L10" s="48">
        <v>0</v>
      </c>
      <c r="M10" s="49">
        <v>48210.6</v>
      </c>
      <c r="N10" s="70">
        <v>18885.133560000002</v>
      </c>
      <c r="O10" s="71" t="s">
        <v>219</v>
      </c>
    </row>
    <row r="11" spans="1:15" s="19" customFormat="1" ht="56.25" x14ac:dyDescent="0.15">
      <c r="A11" s="56" t="s">
        <v>91</v>
      </c>
      <c r="B11" s="3" t="s">
        <v>18</v>
      </c>
      <c r="C11" s="48">
        <f t="shared" si="1"/>
        <v>13222.6</v>
      </c>
      <c r="D11" s="48">
        <f t="shared" si="2"/>
        <v>7241.8444900000004</v>
      </c>
      <c r="E11" s="48">
        <v>0</v>
      </c>
      <c r="F11" s="48">
        <v>0</v>
      </c>
      <c r="G11" s="48">
        <v>0</v>
      </c>
      <c r="H11" s="48">
        <v>0</v>
      </c>
      <c r="I11" s="48">
        <v>0</v>
      </c>
      <c r="J11" s="48">
        <v>0</v>
      </c>
      <c r="K11" s="48">
        <v>0</v>
      </c>
      <c r="L11" s="48">
        <v>0</v>
      </c>
      <c r="M11" s="49">
        <v>13222.6</v>
      </c>
      <c r="N11" s="70">
        <v>7241.8444900000004</v>
      </c>
      <c r="O11" s="71" t="s">
        <v>220</v>
      </c>
    </row>
    <row r="12" spans="1:15" s="19" customFormat="1" ht="56.25" x14ac:dyDescent="0.15">
      <c r="A12" s="56" t="s">
        <v>92</v>
      </c>
      <c r="B12" s="3" t="s">
        <v>19</v>
      </c>
      <c r="C12" s="48">
        <f t="shared" si="1"/>
        <v>9922</v>
      </c>
      <c r="D12" s="48">
        <f t="shared" si="2"/>
        <v>9548.0072999999993</v>
      </c>
      <c r="E12" s="48">
        <v>0</v>
      </c>
      <c r="F12" s="48">
        <v>0</v>
      </c>
      <c r="G12" s="48">
        <v>0</v>
      </c>
      <c r="H12" s="48">
        <v>0</v>
      </c>
      <c r="I12" s="48">
        <v>0</v>
      </c>
      <c r="J12" s="48">
        <v>0</v>
      </c>
      <c r="K12" s="48">
        <v>0</v>
      </c>
      <c r="L12" s="48">
        <v>0</v>
      </c>
      <c r="M12" s="49">
        <v>9922</v>
      </c>
      <c r="N12" s="65">
        <v>9548.0072999999993</v>
      </c>
      <c r="O12" s="72" t="s">
        <v>221</v>
      </c>
    </row>
    <row r="13" spans="1:15" s="19" customFormat="1" ht="45" x14ac:dyDescent="0.15">
      <c r="A13" s="56" t="s">
        <v>93</v>
      </c>
      <c r="B13" s="3" t="s">
        <v>20</v>
      </c>
      <c r="C13" s="48">
        <f t="shared" si="1"/>
        <v>71217.7</v>
      </c>
      <c r="D13" s="48">
        <f t="shared" si="2"/>
        <v>27169.904060000001</v>
      </c>
      <c r="E13" s="48">
        <v>0</v>
      </c>
      <c r="F13" s="48">
        <v>0</v>
      </c>
      <c r="G13" s="48">
        <v>0</v>
      </c>
      <c r="H13" s="48">
        <v>0</v>
      </c>
      <c r="I13" s="48">
        <v>0</v>
      </c>
      <c r="J13" s="48">
        <v>0</v>
      </c>
      <c r="K13" s="48">
        <v>0</v>
      </c>
      <c r="L13" s="48">
        <v>0</v>
      </c>
      <c r="M13" s="49">
        <v>71217.7</v>
      </c>
      <c r="N13" s="70">
        <v>27169.904060000001</v>
      </c>
      <c r="O13" s="71" t="s">
        <v>222</v>
      </c>
    </row>
    <row r="14" spans="1:15" s="19" customFormat="1" ht="45" x14ac:dyDescent="0.15">
      <c r="A14" s="56" t="s">
        <v>94</v>
      </c>
      <c r="B14" s="3" t="s">
        <v>21</v>
      </c>
      <c r="C14" s="48">
        <f t="shared" si="1"/>
        <v>201342.2</v>
      </c>
      <c r="D14" s="48">
        <f t="shared" si="2"/>
        <v>123066.06326000001</v>
      </c>
      <c r="E14" s="48">
        <v>0</v>
      </c>
      <c r="F14" s="48">
        <v>0</v>
      </c>
      <c r="G14" s="48">
        <v>0</v>
      </c>
      <c r="H14" s="48">
        <v>0</v>
      </c>
      <c r="I14" s="48">
        <v>0</v>
      </c>
      <c r="J14" s="48">
        <v>0</v>
      </c>
      <c r="K14" s="48">
        <v>0</v>
      </c>
      <c r="L14" s="48">
        <v>0</v>
      </c>
      <c r="M14" s="49">
        <v>201342.2</v>
      </c>
      <c r="N14" s="65">
        <v>123066.06326000001</v>
      </c>
      <c r="O14" s="71" t="s">
        <v>223</v>
      </c>
    </row>
    <row r="15" spans="1:15" s="19" customFormat="1" ht="409.5" x14ac:dyDescent="0.15">
      <c r="A15" s="56" t="s">
        <v>95</v>
      </c>
      <c r="B15" s="4" t="s">
        <v>22</v>
      </c>
      <c r="C15" s="48">
        <f t="shared" si="1"/>
        <v>200468.9</v>
      </c>
      <c r="D15" s="48">
        <f t="shared" si="2"/>
        <v>164148.91450999994</v>
      </c>
      <c r="E15" s="48">
        <v>0</v>
      </c>
      <c r="F15" s="48">
        <v>0</v>
      </c>
      <c r="G15" s="48">
        <v>0</v>
      </c>
      <c r="H15" s="48">
        <v>0</v>
      </c>
      <c r="I15" s="48">
        <v>0</v>
      </c>
      <c r="J15" s="48">
        <v>0</v>
      </c>
      <c r="K15" s="48">
        <v>0</v>
      </c>
      <c r="L15" s="48">
        <v>0</v>
      </c>
      <c r="M15" s="49">
        <v>200468.9</v>
      </c>
      <c r="N15" s="65">
        <v>164148.91450999994</v>
      </c>
      <c r="O15" s="71" t="s">
        <v>224</v>
      </c>
    </row>
    <row r="16" spans="1:15" s="19" customFormat="1" ht="409.5" x14ac:dyDescent="0.15">
      <c r="A16" s="56" t="s">
        <v>96</v>
      </c>
      <c r="B16" s="4" t="s">
        <v>23</v>
      </c>
      <c r="C16" s="48">
        <f t="shared" si="1"/>
        <v>1487534.9</v>
      </c>
      <c r="D16" s="48">
        <f t="shared" si="2"/>
        <v>1255408.2885266477</v>
      </c>
      <c r="E16" s="48">
        <v>0</v>
      </c>
      <c r="F16" s="48">
        <v>0</v>
      </c>
      <c r="G16" s="48">
        <v>0</v>
      </c>
      <c r="H16" s="48">
        <v>0</v>
      </c>
      <c r="I16" s="48">
        <v>0</v>
      </c>
      <c r="J16" s="48">
        <v>0</v>
      </c>
      <c r="K16" s="48">
        <v>0</v>
      </c>
      <c r="L16" s="48">
        <v>0</v>
      </c>
      <c r="M16" s="49">
        <v>1487534.9</v>
      </c>
      <c r="N16" s="65">
        <v>1255408.2885266477</v>
      </c>
      <c r="O16" s="71" t="s">
        <v>225</v>
      </c>
    </row>
    <row r="17" spans="1:15" s="19" customFormat="1" ht="409.5" x14ac:dyDescent="0.15">
      <c r="A17" s="56" t="s">
        <v>97</v>
      </c>
      <c r="B17" s="4" t="s">
        <v>24</v>
      </c>
      <c r="C17" s="48">
        <f t="shared" si="1"/>
        <v>401200.8</v>
      </c>
      <c r="D17" s="48">
        <f t="shared" si="2"/>
        <v>500723.21770334721</v>
      </c>
      <c r="E17" s="48">
        <v>0</v>
      </c>
      <c r="F17" s="48">
        <v>0</v>
      </c>
      <c r="G17" s="48">
        <v>0</v>
      </c>
      <c r="H17" s="48">
        <v>0</v>
      </c>
      <c r="I17" s="48">
        <v>0</v>
      </c>
      <c r="J17" s="48">
        <v>0</v>
      </c>
      <c r="K17" s="48">
        <v>0</v>
      </c>
      <c r="L17" s="48">
        <v>0</v>
      </c>
      <c r="M17" s="49">
        <v>401200.8</v>
      </c>
      <c r="N17" s="70">
        <v>500723.21770334721</v>
      </c>
      <c r="O17" s="71" t="s">
        <v>226</v>
      </c>
    </row>
    <row r="18" spans="1:15" s="19" customFormat="1" ht="157.5" x14ac:dyDescent="0.15">
      <c r="A18" s="56" t="s">
        <v>98</v>
      </c>
      <c r="B18" s="5" t="s">
        <v>26</v>
      </c>
      <c r="C18" s="48">
        <f t="shared" si="1"/>
        <v>10514.8</v>
      </c>
      <c r="D18" s="48">
        <f t="shared" si="2"/>
        <v>5800.5731899999992</v>
      </c>
      <c r="E18" s="48">
        <v>0</v>
      </c>
      <c r="F18" s="48">
        <v>0</v>
      </c>
      <c r="G18" s="48">
        <v>0</v>
      </c>
      <c r="H18" s="48">
        <v>0</v>
      </c>
      <c r="I18" s="48">
        <v>0</v>
      </c>
      <c r="J18" s="48">
        <v>0</v>
      </c>
      <c r="K18" s="48">
        <v>0</v>
      </c>
      <c r="L18" s="48">
        <v>0</v>
      </c>
      <c r="M18" s="48">
        <v>10514.8</v>
      </c>
      <c r="N18" s="65">
        <v>5800.5731899999992</v>
      </c>
      <c r="O18" s="71" t="s">
        <v>227</v>
      </c>
    </row>
    <row r="19" spans="1:15" s="19" customFormat="1" ht="292.5" x14ac:dyDescent="0.15">
      <c r="A19" s="56" t="s">
        <v>99</v>
      </c>
      <c r="B19" s="5" t="s">
        <v>28</v>
      </c>
      <c r="C19" s="48">
        <f t="shared" si="1"/>
        <v>424514.9</v>
      </c>
      <c r="D19" s="48">
        <f t="shared" si="2"/>
        <v>388649.33976999996</v>
      </c>
      <c r="E19" s="48">
        <v>0</v>
      </c>
      <c r="F19" s="48">
        <v>0</v>
      </c>
      <c r="G19" s="48">
        <v>0</v>
      </c>
      <c r="H19" s="48">
        <v>0</v>
      </c>
      <c r="I19" s="48">
        <v>0</v>
      </c>
      <c r="J19" s="48">
        <v>0</v>
      </c>
      <c r="K19" s="48">
        <v>0</v>
      </c>
      <c r="L19" s="48">
        <v>0</v>
      </c>
      <c r="M19" s="48">
        <v>424514.9</v>
      </c>
      <c r="N19" s="70">
        <v>388649.33976999996</v>
      </c>
      <c r="O19" s="72" t="s">
        <v>228</v>
      </c>
    </row>
    <row r="20" spans="1:15" s="19" customFormat="1" ht="72" customHeight="1" x14ac:dyDescent="0.15">
      <c r="A20" s="56" t="s">
        <v>100</v>
      </c>
      <c r="B20" s="7" t="s">
        <v>34</v>
      </c>
      <c r="C20" s="48">
        <f t="shared" si="1"/>
        <v>49534.9</v>
      </c>
      <c r="D20" s="48">
        <f t="shared" si="2"/>
        <v>43135.739119999998</v>
      </c>
      <c r="E20" s="48">
        <v>0</v>
      </c>
      <c r="F20" s="48">
        <v>0</v>
      </c>
      <c r="G20" s="48">
        <v>0</v>
      </c>
      <c r="H20" s="48">
        <v>0</v>
      </c>
      <c r="I20" s="48">
        <v>0</v>
      </c>
      <c r="J20" s="48">
        <v>0</v>
      </c>
      <c r="K20" s="48">
        <v>0</v>
      </c>
      <c r="L20" s="48">
        <v>0</v>
      </c>
      <c r="M20" s="48">
        <v>49534.9</v>
      </c>
      <c r="N20" s="70">
        <v>43135.739119999998</v>
      </c>
      <c r="O20" s="71" t="s">
        <v>229</v>
      </c>
    </row>
    <row r="21" spans="1:15" s="19" customFormat="1" ht="72" customHeight="1" x14ac:dyDescent="0.15">
      <c r="A21" s="56" t="s">
        <v>101</v>
      </c>
      <c r="B21" s="6" t="s">
        <v>35</v>
      </c>
      <c r="C21" s="48">
        <f t="shared" si="1"/>
        <v>11099</v>
      </c>
      <c r="D21" s="48">
        <f t="shared" si="2"/>
        <v>10364.799999999999</v>
      </c>
      <c r="E21" s="48">
        <v>0</v>
      </c>
      <c r="F21" s="48">
        <v>0</v>
      </c>
      <c r="G21" s="48">
        <v>0</v>
      </c>
      <c r="H21" s="48">
        <v>0</v>
      </c>
      <c r="I21" s="48">
        <v>0</v>
      </c>
      <c r="J21" s="48">
        <v>0</v>
      </c>
      <c r="K21" s="48">
        <v>0</v>
      </c>
      <c r="L21" s="48">
        <v>0</v>
      </c>
      <c r="M21" s="48">
        <v>11099</v>
      </c>
      <c r="N21" s="70">
        <v>10364.799999999999</v>
      </c>
      <c r="O21" s="71" t="s">
        <v>230</v>
      </c>
    </row>
    <row r="22" spans="1:15" s="19" customFormat="1" ht="33.75" x14ac:dyDescent="0.15">
      <c r="A22" s="56" t="s">
        <v>128</v>
      </c>
      <c r="B22" s="6" t="s">
        <v>36</v>
      </c>
      <c r="C22" s="48">
        <f t="shared" si="1"/>
        <v>18194.900000000001</v>
      </c>
      <c r="D22" s="48">
        <f t="shared" si="2"/>
        <v>15585.5</v>
      </c>
      <c r="E22" s="48">
        <v>0</v>
      </c>
      <c r="F22" s="48">
        <v>0</v>
      </c>
      <c r="G22" s="48">
        <v>0</v>
      </c>
      <c r="H22" s="48">
        <v>0</v>
      </c>
      <c r="I22" s="48">
        <v>0</v>
      </c>
      <c r="J22" s="48">
        <v>0</v>
      </c>
      <c r="K22" s="48">
        <v>0</v>
      </c>
      <c r="L22" s="48">
        <v>0</v>
      </c>
      <c r="M22" s="48">
        <v>18194.900000000001</v>
      </c>
      <c r="N22" s="65">
        <v>15585.5</v>
      </c>
      <c r="O22" s="71" t="s">
        <v>231</v>
      </c>
    </row>
    <row r="23" spans="1:15" s="19" customFormat="1" ht="45" x14ac:dyDescent="0.15">
      <c r="A23" s="56" t="s">
        <v>129</v>
      </c>
      <c r="B23" s="5" t="s">
        <v>102</v>
      </c>
      <c r="C23" s="48">
        <f>E23+H23+K23+M23</f>
        <v>125198.3</v>
      </c>
      <c r="D23" s="48">
        <f>F23+J23+L23+N23</f>
        <v>127041.5</v>
      </c>
      <c r="E23" s="48">
        <v>0</v>
      </c>
      <c r="F23" s="48">
        <v>0</v>
      </c>
      <c r="G23" s="48">
        <v>0</v>
      </c>
      <c r="H23" s="48">
        <v>0</v>
      </c>
      <c r="I23" s="48">
        <v>0</v>
      </c>
      <c r="J23" s="50">
        <v>0</v>
      </c>
      <c r="K23" s="48">
        <v>0</v>
      </c>
      <c r="L23" s="48">
        <v>0</v>
      </c>
      <c r="M23" s="48">
        <v>125198.3</v>
      </c>
      <c r="N23" s="70">
        <v>127041.5</v>
      </c>
      <c r="O23" s="71" t="s">
        <v>232</v>
      </c>
    </row>
    <row r="24" spans="1:15" s="19" customFormat="1" ht="123.75" x14ac:dyDescent="0.15">
      <c r="A24" s="56" t="s">
        <v>134</v>
      </c>
      <c r="B24" s="5" t="s">
        <v>133</v>
      </c>
      <c r="C24" s="48">
        <f>E24+H24+K24+M24</f>
        <v>49847</v>
      </c>
      <c r="D24" s="48">
        <f>F24+J24+L24+N24</f>
        <v>49847</v>
      </c>
      <c r="E24" s="48">
        <v>49847</v>
      </c>
      <c r="F24" s="48">
        <v>49847</v>
      </c>
      <c r="G24" s="48">
        <v>0</v>
      </c>
      <c r="H24" s="48">
        <v>0</v>
      </c>
      <c r="I24" s="48">
        <v>0</v>
      </c>
      <c r="J24" s="50">
        <v>0</v>
      </c>
      <c r="K24" s="48">
        <v>0</v>
      </c>
      <c r="L24" s="48">
        <v>0</v>
      </c>
      <c r="M24" s="48">
        <v>0</v>
      </c>
      <c r="N24" s="48">
        <v>0</v>
      </c>
      <c r="O24" s="69" t="s">
        <v>216</v>
      </c>
    </row>
    <row r="25" spans="1:15" s="19" customFormat="1" ht="90" x14ac:dyDescent="0.15">
      <c r="A25" s="56" t="s">
        <v>103</v>
      </c>
      <c r="B25" s="6" t="s">
        <v>37</v>
      </c>
      <c r="C25" s="48">
        <f>E25+H25+K25+M25</f>
        <v>13363.7</v>
      </c>
      <c r="D25" s="48">
        <f t="shared" ref="D25:D42" si="3">F25+J25+L25+N25</f>
        <v>13359.135</v>
      </c>
      <c r="E25" s="48">
        <v>0</v>
      </c>
      <c r="F25" s="48">
        <v>0</v>
      </c>
      <c r="G25" s="80">
        <v>13363.7</v>
      </c>
      <c r="H25" s="80">
        <v>13363.7</v>
      </c>
      <c r="I25" s="80">
        <v>13363.7</v>
      </c>
      <c r="J25" s="80">
        <v>13359.135</v>
      </c>
      <c r="K25" s="48">
        <v>0</v>
      </c>
      <c r="L25" s="48">
        <v>0</v>
      </c>
      <c r="M25" s="48">
        <v>0</v>
      </c>
      <c r="N25" s="48">
        <v>0</v>
      </c>
      <c r="O25" s="18" t="s">
        <v>262</v>
      </c>
    </row>
    <row r="26" spans="1:15" s="19" customFormat="1" ht="118.5" customHeight="1" x14ac:dyDescent="0.15">
      <c r="A26" s="56" t="s">
        <v>104</v>
      </c>
      <c r="B26" s="6" t="s">
        <v>42</v>
      </c>
      <c r="C26" s="48">
        <f t="shared" ref="C26:C44" si="4">E26+H26+K26+M26</f>
        <v>170390.9</v>
      </c>
      <c r="D26" s="48">
        <f t="shared" si="3"/>
        <v>170390.9</v>
      </c>
      <c r="E26" s="48">
        <v>0</v>
      </c>
      <c r="F26" s="48">
        <v>0</v>
      </c>
      <c r="G26" s="50">
        <v>170390.9</v>
      </c>
      <c r="H26" s="50">
        <v>170390.9</v>
      </c>
      <c r="I26" s="50">
        <v>170390.9</v>
      </c>
      <c r="J26" s="50">
        <v>170390.9</v>
      </c>
      <c r="K26" s="48">
        <v>0</v>
      </c>
      <c r="L26" s="48">
        <v>0</v>
      </c>
      <c r="M26" s="48">
        <v>0</v>
      </c>
      <c r="N26" s="48">
        <v>0</v>
      </c>
      <c r="O26" s="69" t="s">
        <v>274</v>
      </c>
    </row>
    <row r="27" spans="1:15" s="19" customFormat="1" ht="102.75" customHeight="1" x14ac:dyDescent="0.15">
      <c r="A27" s="56" t="s">
        <v>105</v>
      </c>
      <c r="B27" s="5" t="s">
        <v>27</v>
      </c>
      <c r="C27" s="48">
        <f t="shared" si="4"/>
        <v>754298.89199999999</v>
      </c>
      <c r="D27" s="48">
        <f t="shared" si="3"/>
        <v>450044.53230999998</v>
      </c>
      <c r="E27" s="48">
        <v>0</v>
      </c>
      <c r="F27" s="48">
        <v>0</v>
      </c>
      <c r="G27" s="48">
        <v>26298.252</v>
      </c>
      <c r="H27" s="48">
        <v>24884.892</v>
      </c>
      <c r="I27" s="48">
        <v>24884.892</v>
      </c>
      <c r="J27" s="48">
        <v>24193.223999999998</v>
      </c>
      <c r="K27" s="48">
        <v>0</v>
      </c>
      <c r="L27" s="48">
        <v>0</v>
      </c>
      <c r="M27" s="48">
        <v>729414</v>
      </c>
      <c r="N27" s="65">
        <v>425851.30830999999</v>
      </c>
      <c r="O27" s="95" t="s">
        <v>279</v>
      </c>
    </row>
    <row r="28" spans="1:15" s="19" customFormat="1" ht="56.25" x14ac:dyDescent="0.15">
      <c r="A28" s="56" t="s">
        <v>106</v>
      </c>
      <c r="B28" s="6" t="s">
        <v>30</v>
      </c>
      <c r="C28" s="48">
        <f t="shared" si="4"/>
        <v>80853.004000000001</v>
      </c>
      <c r="D28" s="48">
        <f t="shared" si="3"/>
        <v>73146.221019999997</v>
      </c>
      <c r="E28" s="48">
        <v>0</v>
      </c>
      <c r="F28" s="48">
        <v>0</v>
      </c>
      <c r="G28" s="48">
        <v>89501.043999999994</v>
      </c>
      <c r="H28" s="48">
        <v>80853.004000000001</v>
      </c>
      <c r="I28" s="48">
        <v>80853.004000000001</v>
      </c>
      <c r="J28" s="50">
        <v>73146.221019999997</v>
      </c>
      <c r="K28" s="48">
        <v>0</v>
      </c>
      <c r="L28" s="48">
        <v>0</v>
      </c>
      <c r="M28" s="48">
        <v>0</v>
      </c>
      <c r="N28" s="48">
        <v>0</v>
      </c>
      <c r="O28" s="69" t="s">
        <v>261</v>
      </c>
    </row>
    <row r="29" spans="1:15" s="19" customFormat="1" ht="67.5" x14ac:dyDescent="0.15">
      <c r="A29" s="56" t="s">
        <v>135</v>
      </c>
      <c r="B29" s="6" t="s">
        <v>29</v>
      </c>
      <c r="C29" s="48">
        <f t="shared" si="4"/>
        <v>51980.105000000003</v>
      </c>
      <c r="D29" s="48">
        <f t="shared" si="3"/>
        <v>50469.72092</v>
      </c>
      <c r="E29" s="48">
        <v>0</v>
      </c>
      <c r="F29" s="48">
        <v>0</v>
      </c>
      <c r="G29" s="48">
        <v>52217.635000000002</v>
      </c>
      <c r="H29" s="48">
        <v>51980.105000000003</v>
      </c>
      <c r="I29" s="48">
        <v>51980.105000000003</v>
      </c>
      <c r="J29" s="50">
        <v>50469.72092</v>
      </c>
      <c r="K29" s="48">
        <v>0</v>
      </c>
      <c r="L29" s="48">
        <v>0</v>
      </c>
      <c r="M29" s="48">
        <v>0</v>
      </c>
      <c r="N29" s="48">
        <v>0</v>
      </c>
      <c r="O29" s="69" t="s">
        <v>260</v>
      </c>
    </row>
    <row r="30" spans="1:15" s="19" customFormat="1" ht="87" customHeight="1" x14ac:dyDescent="0.15">
      <c r="A30" s="56" t="s">
        <v>108</v>
      </c>
      <c r="B30" s="7" t="s">
        <v>31</v>
      </c>
      <c r="C30" s="48">
        <f t="shared" si="4"/>
        <v>57013.555999999997</v>
      </c>
      <c r="D30" s="48">
        <f t="shared" si="3"/>
        <v>55074.23199</v>
      </c>
      <c r="E30" s="48">
        <v>0</v>
      </c>
      <c r="F30" s="48">
        <v>0</v>
      </c>
      <c r="G30" s="48">
        <v>57013.555999999997</v>
      </c>
      <c r="H30" s="48">
        <v>57013.555999999997</v>
      </c>
      <c r="I30" s="48">
        <v>57013.555999999997</v>
      </c>
      <c r="J30" s="50">
        <v>55074.23199</v>
      </c>
      <c r="K30" s="48">
        <v>0</v>
      </c>
      <c r="L30" s="48">
        <v>0</v>
      </c>
      <c r="M30" s="48">
        <v>0</v>
      </c>
      <c r="N30" s="48">
        <v>0</v>
      </c>
      <c r="O30" s="69" t="s">
        <v>259</v>
      </c>
    </row>
    <row r="31" spans="1:15" s="19" customFormat="1" ht="99" customHeight="1" x14ac:dyDescent="0.15">
      <c r="A31" s="56" t="s">
        <v>107</v>
      </c>
      <c r="B31" s="7" t="s">
        <v>32</v>
      </c>
      <c r="C31" s="48">
        <f t="shared" si="4"/>
        <v>456419.56</v>
      </c>
      <c r="D31" s="48">
        <f t="shared" si="3"/>
        <v>443980.67382999999</v>
      </c>
      <c r="E31" s="48">
        <v>0</v>
      </c>
      <c r="F31" s="48">
        <v>0</v>
      </c>
      <c r="G31" s="48">
        <v>457183.359</v>
      </c>
      <c r="H31" s="48">
        <v>456419.56</v>
      </c>
      <c r="I31" s="48">
        <v>456419.56</v>
      </c>
      <c r="J31" s="81">
        <f>409361.97483+604.93+34013.769</f>
        <v>443980.67382999999</v>
      </c>
      <c r="K31" s="48">
        <v>0</v>
      </c>
      <c r="L31" s="48">
        <v>0</v>
      </c>
      <c r="M31" s="48">
        <v>0</v>
      </c>
      <c r="N31" s="48">
        <v>0</v>
      </c>
      <c r="O31" s="69" t="s">
        <v>275</v>
      </c>
    </row>
    <row r="32" spans="1:15" s="19" customFormat="1" ht="81.75" customHeight="1" x14ac:dyDescent="0.15">
      <c r="A32" s="56" t="s">
        <v>109</v>
      </c>
      <c r="B32" s="6" t="s">
        <v>152</v>
      </c>
      <c r="C32" s="48">
        <f t="shared" si="4"/>
        <v>4054273.4160599997</v>
      </c>
      <c r="D32" s="48">
        <f t="shared" si="3"/>
        <v>3678780.3736599996</v>
      </c>
      <c r="E32" s="48">
        <v>0</v>
      </c>
      <c r="F32" s="48">
        <v>0</v>
      </c>
      <c r="G32" s="48">
        <v>1033785.24291</v>
      </c>
      <c r="H32" s="48">
        <v>1021921.11606</v>
      </c>
      <c r="I32" s="48">
        <v>1021921.11606</v>
      </c>
      <c r="J32" s="81">
        <f>798106.85827+18476.98202+178024.32262+2191.75</f>
        <v>996799.91290999996</v>
      </c>
      <c r="K32" s="48">
        <v>0</v>
      </c>
      <c r="L32" s="48">
        <v>0</v>
      </c>
      <c r="M32" s="48">
        <v>3032352.3</v>
      </c>
      <c r="N32" s="65">
        <f>2680813.69457+1166.76618</f>
        <v>2681980.4607499996</v>
      </c>
      <c r="O32" s="95" t="s">
        <v>278</v>
      </c>
    </row>
    <row r="33" spans="1:15" s="19" customFormat="1" ht="69.75" customHeight="1" x14ac:dyDescent="0.15">
      <c r="A33" s="56" t="s">
        <v>110</v>
      </c>
      <c r="B33" s="6" t="s">
        <v>39</v>
      </c>
      <c r="C33" s="48">
        <f t="shared" si="4"/>
        <v>32314.864000000001</v>
      </c>
      <c r="D33" s="48">
        <f t="shared" si="3"/>
        <v>31670.990249999999</v>
      </c>
      <c r="E33" s="48">
        <v>0</v>
      </c>
      <c r="F33" s="48">
        <v>0</v>
      </c>
      <c r="G33" s="48">
        <v>34174.324000000001</v>
      </c>
      <c r="H33" s="48">
        <v>32314.864000000001</v>
      </c>
      <c r="I33" s="48">
        <v>32314.864000000001</v>
      </c>
      <c r="J33" s="48">
        <v>31670.990249999999</v>
      </c>
      <c r="K33" s="48">
        <v>0</v>
      </c>
      <c r="L33" s="48">
        <v>0</v>
      </c>
      <c r="M33" s="48">
        <v>0</v>
      </c>
      <c r="N33" s="48">
        <v>0</v>
      </c>
      <c r="O33" s="69" t="s">
        <v>277</v>
      </c>
    </row>
    <row r="34" spans="1:15" s="19" customFormat="1" ht="69" customHeight="1" x14ac:dyDescent="0.15">
      <c r="A34" s="56" t="s">
        <v>111</v>
      </c>
      <c r="B34" s="6" t="s">
        <v>38</v>
      </c>
      <c r="C34" s="48">
        <f t="shared" si="4"/>
        <v>12485.2</v>
      </c>
      <c r="D34" s="48">
        <f t="shared" si="3"/>
        <v>12483.403469999999</v>
      </c>
      <c r="E34" s="48">
        <v>0</v>
      </c>
      <c r="F34" s="48">
        <v>0</v>
      </c>
      <c r="G34" s="80">
        <v>12485.2</v>
      </c>
      <c r="H34" s="80">
        <v>12485.2</v>
      </c>
      <c r="I34" s="80">
        <v>12485.2</v>
      </c>
      <c r="J34" s="80">
        <v>12483.403469999999</v>
      </c>
      <c r="K34" s="48">
        <v>0</v>
      </c>
      <c r="L34" s="48">
        <v>0</v>
      </c>
      <c r="M34" s="48">
        <v>0</v>
      </c>
      <c r="N34" s="48">
        <v>0</v>
      </c>
      <c r="O34" s="69" t="s">
        <v>258</v>
      </c>
    </row>
    <row r="35" spans="1:15" s="19" customFormat="1" ht="67.5" x14ac:dyDescent="0.15">
      <c r="A35" s="56" t="s">
        <v>112</v>
      </c>
      <c r="B35" s="5" t="s">
        <v>153</v>
      </c>
      <c r="C35" s="48">
        <f t="shared" si="4"/>
        <v>21385.05157</v>
      </c>
      <c r="D35" s="48">
        <f t="shared" si="3"/>
        <v>21385.05157</v>
      </c>
      <c r="E35" s="48">
        <v>0</v>
      </c>
      <c r="F35" s="48">
        <v>0</v>
      </c>
      <c r="G35" s="48">
        <v>19736.182100000002</v>
      </c>
      <c r="H35" s="48">
        <v>21385.05157</v>
      </c>
      <c r="I35" s="48">
        <v>21385.05157</v>
      </c>
      <c r="J35" s="50">
        <f>1910.27316+13176.41684+6298.36157</f>
        <v>21385.05157</v>
      </c>
      <c r="K35" s="48">
        <v>0</v>
      </c>
      <c r="L35" s="48">
        <v>0</v>
      </c>
      <c r="M35" s="46">
        <v>0</v>
      </c>
      <c r="N35" s="48">
        <v>0</v>
      </c>
      <c r="O35" s="18" t="s">
        <v>257</v>
      </c>
    </row>
    <row r="36" spans="1:15" s="19" customFormat="1" ht="45" customHeight="1" x14ac:dyDescent="0.15">
      <c r="A36" s="56" t="s">
        <v>113</v>
      </c>
      <c r="B36" s="5" t="s">
        <v>25</v>
      </c>
      <c r="C36" s="48">
        <f t="shared" si="4"/>
        <v>7371.7693300000001</v>
      </c>
      <c r="D36" s="48">
        <f t="shared" si="3"/>
        <v>5968.6230999999998</v>
      </c>
      <c r="E36" s="48">
        <v>0</v>
      </c>
      <c r="F36" s="48">
        <v>0</v>
      </c>
      <c r="G36" s="48">
        <v>2370.9393300000002</v>
      </c>
      <c r="H36" s="48">
        <v>7371.7693300000001</v>
      </c>
      <c r="I36" s="48">
        <v>7371.7693300000001</v>
      </c>
      <c r="J36" s="48">
        <f>3600.8215+2367.8016</f>
        <v>5968.6230999999998</v>
      </c>
      <c r="K36" s="48">
        <v>0</v>
      </c>
      <c r="L36" s="48">
        <v>0</v>
      </c>
      <c r="M36" s="46">
        <v>0</v>
      </c>
      <c r="N36" s="48">
        <v>0</v>
      </c>
      <c r="O36" s="18" t="s">
        <v>256</v>
      </c>
    </row>
    <row r="37" spans="1:15" s="19" customFormat="1" ht="45" x14ac:dyDescent="0.15">
      <c r="A37" s="56" t="s">
        <v>114</v>
      </c>
      <c r="B37" s="5" t="s">
        <v>72</v>
      </c>
      <c r="C37" s="48">
        <f t="shared" si="4"/>
        <v>6052.7209999999995</v>
      </c>
      <c r="D37" s="48">
        <f t="shared" si="3"/>
        <v>6052.7209999999995</v>
      </c>
      <c r="E37" s="48">
        <v>0</v>
      </c>
      <c r="F37" s="48">
        <v>0</v>
      </c>
      <c r="G37" s="48">
        <v>4500</v>
      </c>
      <c r="H37" s="48">
        <v>6052.7209999999995</v>
      </c>
      <c r="I37" s="48">
        <v>6052.7209999999995</v>
      </c>
      <c r="J37" s="50">
        <v>6052.7209999999995</v>
      </c>
      <c r="K37" s="48">
        <v>0</v>
      </c>
      <c r="L37" s="48">
        <v>0</v>
      </c>
      <c r="M37" s="48">
        <v>0</v>
      </c>
      <c r="N37" s="48">
        <v>0</v>
      </c>
      <c r="O37" s="69" t="s">
        <v>255</v>
      </c>
    </row>
    <row r="38" spans="1:15" s="19" customFormat="1" ht="90" x14ac:dyDescent="0.15">
      <c r="A38" s="56" t="s">
        <v>115</v>
      </c>
      <c r="B38" s="6" t="s">
        <v>43</v>
      </c>
      <c r="C38" s="48">
        <f t="shared" si="4"/>
        <v>39527.4</v>
      </c>
      <c r="D38" s="48">
        <f t="shared" si="3"/>
        <v>39527.4</v>
      </c>
      <c r="E38" s="48">
        <v>0</v>
      </c>
      <c r="F38" s="48">
        <v>0</v>
      </c>
      <c r="G38" s="50">
        <v>39527.4</v>
      </c>
      <c r="H38" s="50">
        <v>39527.4</v>
      </c>
      <c r="I38" s="50">
        <v>39527.4</v>
      </c>
      <c r="J38" s="50">
        <v>39527.4</v>
      </c>
      <c r="K38" s="48">
        <v>0</v>
      </c>
      <c r="L38" s="48">
        <v>0</v>
      </c>
      <c r="M38" s="48">
        <v>0</v>
      </c>
      <c r="N38" s="48">
        <v>0</v>
      </c>
      <c r="O38" s="69" t="s">
        <v>273</v>
      </c>
    </row>
    <row r="39" spans="1:15" s="19" customFormat="1" ht="57.75" customHeight="1" x14ac:dyDescent="0.15">
      <c r="A39" s="56" t="s">
        <v>116</v>
      </c>
      <c r="B39" s="6" t="s">
        <v>41</v>
      </c>
      <c r="C39" s="48">
        <f t="shared" si="4"/>
        <v>152575.70000000001</v>
      </c>
      <c r="D39" s="48">
        <f t="shared" si="3"/>
        <v>152575.70000000001</v>
      </c>
      <c r="E39" s="50">
        <v>152575.70000000001</v>
      </c>
      <c r="F39" s="50">
        <v>152575.70000000001</v>
      </c>
      <c r="G39" s="48">
        <v>0</v>
      </c>
      <c r="H39" s="48">
        <v>0</v>
      </c>
      <c r="I39" s="48">
        <v>0</v>
      </c>
      <c r="J39" s="48">
        <v>0</v>
      </c>
      <c r="K39" s="48">
        <v>0</v>
      </c>
      <c r="L39" s="48">
        <v>0</v>
      </c>
      <c r="M39" s="48">
        <v>0</v>
      </c>
      <c r="N39" s="48">
        <v>0</v>
      </c>
      <c r="O39" s="69" t="s">
        <v>272</v>
      </c>
    </row>
    <row r="40" spans="1:15" s="19" customFormat="1" ht="72" customHeight="1" x14ac:dyDescent="0.15">
      <c r="A40" s="56" t="s">
        <v>117</v>
      </c>
      <c r="B40" s="6" t="s">
        <v>84</v>
      </c>
      <c r="C40" s="48">
        <f t="shared" si="4"/>
        <v>53939.1</v>
      </c>
      <c r="D40" s="48">
        <f t="shared" si="3"/>
        <v>53939.1</v>
      </c>
      <c r="E40" s="48">
        <v>53939.1</v>
      </c>
      <c r="F40" s="48">
        <f>158.59306+517.14484+53263.3621</f>
        <v>53939.1</v>
      </c>
      <c r="G40" s="48">
        <v>0</v>
      </c>
      <c r="H40" s="48">
        <v>0</v>
      </c>
      <c r="I40" s="48">
        <v>0</v>
      </c>
      <c r="J40" s="48">
        <v>0</v>
      </c>
      <c r="K40" s="48">
        <v>0</v>
      </c>
      <c r="L40" s="48">
        <v>0</v>
      </c>
      <c r="M40" s="48">
        <v>0</v>
      </c>
      <c r="N40" s="48">
        <v>0</v>
      </c>
      <c r="O40" s="69" t="s">
        <v>271</v>
      </c>
    </row>
    <row r="41" spans="1:15" s="19" customFormat="1" ht="171" customHeight="1" x14ac:dyDescent="0.15">
      <c r="A41" s="56" t="s">
        <v>118</v>
      </c>
      <c r="B41" s="6" t="s">
        <v>40</v>
      </c>
      <c r="C41" s="48">
        <f t="shared" si="4"/>
        <v>7561.3131299999995</v>
      </c>
      <c r="D41" s="48">
        <f t="shared" si="3"/>
        <v>7561.3131299999995</v>
      </c>
      <c r="E41" s="48">
        <v>7485.7</v>
      </c>
      <c r="F41" s="48">
        <v>7485.7</v>
      </c>
      <c r="G41" s="48">
        <v>75.613129999999998</v>
      </c>
      <c r="H41" s="48">
        <v>75.613129999999998</v>
      </c>
      <c r="I41" s="48">
        <v>75.613129999999998</v>
      </c>
      <c r="J41" s="48">
        <v>75.613129999999998</v>
      </c>
      <c r="K41" s="48">
        <v>0</v>
      </c>
      <c r="L41" s="48">
        <v>0</v>
      </c>
      <c r="M41" s="48">
        <v>0</v>
      </c>
      <c r="N41" s="48">
        <v>0</v>
      </c>
      <c r="O41" s="69" t="s">
        <v>276</v>
      </c>
    </row>
    <row r="42" spans="1:15" s="19" customFormat="1" ht="157.5" x14ac:dyDescent="0.15">
      <c r="A42" s="56" t="s">
        <v>119</v>
      </c>
      <c r="B42" s="6" t="s">
        <v>71</v>
      </c>
      <c r="C42" s="48">
        <f t="shared" si="4"/>
        <v>11326.767680000001</v>
      </c>
      <c r="D42" s="48">
        <f t="shared" si="3"/>
        <v>11326.767680000001</v>
      </c>
      <c r="E42" s="48">
        <v>11213.5</v>
      </c>
      <c r="F42" s="48">
        <v>11213.5</v>
      </c>
      <c r="G42" s="50">
        <v>113.26768</v>
      </c>
      <c r="H42" s="50">
        <v>113.26768</v>
      </c>
      <c r="I42" s="50">
        <v>113.26768</v>
      </c>
      <c r="J42" s="50">
        <v>113.26768</v>
      </c>
      <c r="K42" s="48">
        <v>0</v>
      </c>
      <c r="L42" s="48">
        <v>0</v>
      </c>
      <c r="M42" s="48">
        <v>0</v>
      </c>
      <c r="N42" s="48">
        <v>0</v>
      </c>
      <c r="O42" s="69" t="s">
        <v>213</v>
      </c>
    </row>
    <row r="43" spans="1:15" s="19" customFormat="1" ht="162.75" customHeight="1" x14ac:dyDescent="0.15">
      <c r="A43" s="56" t="s">
        <v>136</v>
      </c>
      <c r="B43" s="6" t="s">
        <v>82</v>
      </c>
      <c r="C43" s="48">
        <f t="shared" si="4"/>
        <v>617.20000000000005</v>
      </c>
      <c r="D43" s="48"/>
      <c r="E43" s="48">
        <v>617.20000000000005</v>
      </c>
      <c r="F43" s="48">
        <v>617.20000000000005</v>
      </c>
      <c r="G43" s="50"/>
      <c r="H43" s="50"/>
      <c r="I43" s="50"/>
      <c r="J43" s="50"/>
      <c r="K43" s="48"/>
      <c r="L43" s="48"/>
      <c r="M43" s="48"/>
      <c r="N43" s="48"/>
      <c r="O43" s="69" t="s">
        <v>254</v>
      </c>
    </row>
    <row r="44" spans="1:15" s="19" customFormat="1" ht="90" x14ac:dyDescent="0.15">
      <c r="A44" s="56" t="s">
        <v>137</v>
      </c>
      <c r="B44" s="7" t="s">
        <v>33</v>
      </c>
      <c r="C44" s="48">
        <f t="shared" si="4"/>
        <v>1597.5</v>
      </c>
      <c r="D44" s="48">
        <f>F44+J44+L44+N44</f>
        <v>1597.5</v>
      </c>
      <c r="E44" s="50">
        <v>352.5</v>
      </c>
      <c r="F44" s="50">
        <v>352.5</v>
      </c>
      <c r="G44" s="50">
        <v>1245</v>
      </c>
      <c r="H44" s="50">
        <v>1245</v>
      </c>
      <c r="I44" s="50">
        <v>1245</v>
      </c>
      <c r="J44" s="50">
        <v>1245</v>
      </c>
      <c r="K44" s="48">
        <v>0</v>
      </c>
      <c r="L44" s="48">
        <v>0</v>
      </c>
      <c r="M44" s="48">
        <v>0</v>
      </c>
      <c r="N44" s="48">
        <v>0</v>
      </c>
      <c r="O44" s="69" t="s">
        <v>197</v>
      </c>
    </row>
    <row r="45" spans="1:15" s="19" customFormat="1" ht="33.75" x14ac:dyDescent="0.2">
      <c r="A45" s="36" t="s">
        <v>138</v>
      </c>
      <c r="B45" s="37" t="s">
        <v>24</v>
      </c>
      <c r="C45" s="40">
        <f>C46+C47+C48+C49</f>
        <v>422078.38461999997</v>
      </c>
      <c r="D45" s="40">
        <f t="shared" ref="D45:N45" si="5">D46+D47+D48+D49</f>
        <v>365413.19509400002</v>
      </c>
      <c r="E45" s="40">
        <f t="shared" si="5"/>
        <v>414715.67949999997</v>
      </c>
      <c r="F45" s="40">
        <f t="shared" si="5"/>
        <v>359305.67705399997</v>
      </c>
      <c r="G45" s="40">
        <f t="shared" si="5"/>
        <v>7362.7051200000005</v>
      </c>
      <c r="H45" s="40">
        <f t="shared" si="5"/>
        <v>7362.7051200000005</v>
      </c>
      <c r="I45" s="40">
        <f t="shared" si="5"/>
        <v>7362.7051200000005</v>
      </c>
      <c r="J45" s="40">
        <f t="shared" si="5"/>
        <v>6107.5180399999999</v>
      </c>
      <c r="K45" s="40">
        <f t="shared" si="5"/>
        <v>0</v>
      </c>
      <c r="L45" s="40">
        <f t="shared" si="5"/>
        <v>0</v>
      </c>
      <c r="M45" s="40">
        <f t="shared" si="5"/>
        <v>0</v>
      </c>
      <c r="N45" s="40">
        <f t="shared" si="5"/>
        <v>0</v>
      </c>
      <c r="O45" s="38"/>
    </row>
    <row r="46" spans="1:15" s="19" customFormat="1" ht="77.25" customHeight="1" x14ac:dyDescent="0.15">
      <c r="A46" s="56" t="s">
        <v>139</v>
      </c>
      <c r="B46" s="10" t="s">
        <v>87</v>
      </c>
      <c r="C46" s="13">
        <f>E46+H46+K46+M46</f>
        <v>100129.79999999999</v>
      </c>
      <c r="D46" s="13">
        <f>F46+J46+L46+N46</f>
        <v>45046.985810000006</v>
      </c>
      <c r="E46" s="59">
        <v>97876.879499999995</v>
      </c>
      <c r="F46" s="59">
        <v>44033.428630000002</v>
      </c>
      <c r="G46" s="59">
        <v>2252.9205000000002</v>
      </c>
      <c r="H46" s="59">
        <v>2252.9205000000002</v>
      </c>
      <c r="I46" s="59">
        <v>2252.9205000000002</v>
      </c>
      <c r="J46" s="59">
        <v>1013.55718</v>
      </c>
      <c r="K46" s="13"/>
      <c r="L46" s="13"/>
      <c r="M46" s="13"/>
      <c r="N46" s="13"/>
      <c r="O46" s="10" t="s">
        <v>253</v>
      </c>
    </row>
    <row r="47" spans="1:15" s="19" customFormat="1" ht="67.5" x14ac:dyDescent="0.15">
      <c r="A47" s="56" t="s">
        <v>140</v>
      </c>
      <c r="B47" s="10" t="s">
        <v>80</v>
      </c>
      <c r="C47" s="13">
        <f>E47+H47+K47+M47</f>
        <v>150000</v>
      </c>
      <c r="D47" s="13">
        <f>F47+J47+L47+N47</f>
        <v>150000</v>
      </c>
      <c r="E47" s="59">
        <v>148500</v>
      </c>
      <c r="F47" s="59">
        <v>148500</v>
      </c>
      <c r="G47" s="59">
        <v>1500</v>
      </c>
      <c r="H47" s="59">
        <v>1500</v>
      </c>
      <c r="I47" s="59">
        <v>1500</v>
      </c>
      <c r="J47" s="59">
        <v>1500</v>
      </c>
      <c r="K47" s="13"/>
      <c r="L47" s="13"/>
      <c r="M47" s="13"/>
      <c r="N47" s="13"/>
      <c r="O47" s="10" t="s">
        <v>252</v>
      </c>
    </row>
    <row r="48" spans="1:15" s="19" customFormat="1" ht="285.75" customHeight="1" x14ac:dyDescent="0.15">
      <c r="A48" s="62" t="s">
        <v>168</v>
      </c>
      <c r="B48" s="10" t="s">
        <v>169</v>
      </c>
      <c r="C48" s="13">
        <f>E48+H48+K48+M48</f>
        <v>170039.19191999998</v>
      </c>
      <c r="D48" s="17">
        <f>F48+J48+L48+N48</f>
        <v>168456.81658399999</v>
      </c>
      <c r="E48" s="79">
        <v>168338.8</v>
      </c>
      <c r="F48" s="79">
        <v>166772.24842399999</v>
      </c>
      <c r="G48" s="79">
        <v>1700.39192</v>
      </c>
      <c r="H48" s="79">
        <v>1700.39192</v>
      </c>
      <c r="I48" s="79">
        <v>1700.39192</v>
      </c>
      <c r="J48" s="79">
        <v>1684.56816</v>
      </c>
      <c r="K48" s="17"/>
      <c r="L48" s="17"/>
      <c r="M48" s="17"/>
      <c r="N48" s="17"/>
      <c r="O48" s="10" t="s">
        <v>214</v>
      </c>
    </row>
    <row r="49" spans="1:15" s="19" customFormat="1" ht="90" x14ac:dyDescent="0.15">
      <c r="A49" s="67" t="s">
        <v>182</v>
      </c>
      <c r="B49" s="10" t="s">
        <v>183</v>
      </c>
      <c r="C49" s="13">
        <f>E49+H49+K49+M49</f>
        <v>1909.3927000000001</v>
      </c>
      <c r="D49" s="17">
        <f>F49+J49+L49+N49</f>
        <v>1909.3927000000001</v>
      </c>
      <c r="E49" s="79"/>
      <c r="F49" s="79"/>
      <c r="G49" s="79">
        <v>1909.3927000000001</v>
      </c>
      <c r="H49" s="79">
        <v>1909.3927000000001</v>
      </c>
      <c r="I49" s="79">
        <v>1909.3927000000001</v>
      </c>
      <c r="J49" s="79">
        <v>1909.3927000000001</v>
      </c>
      <c r="K49" s="17"/>
      <c r="L49" s="17"/>
      <c r="M49" s="17"/>
      <c r="N49" s="17"/>
      <c r="O49" s="10" t="s">
        <v>199</v>
      </c>
    </row>
    <row r="50" spans="1:15" s="19" customFormat="1" ht="45" x14ac:dyDescent="0.2">
      <c r="A50" s="36" t="s">
        <v>141</v>
      </c>
      <c r="B50" s="37" t="s">
        <v>123</v>
      </c>
      <c r="C50" s="40">
        <f>C51+C52</f>
        <v>39568.087879999999</v>
      </c>
      <c r="D50" s="40">
        <f t="shared" ref="D50:J50" si="6">D51+D52</f>
        <v>39515.584880000002</v>
      </c>
      <c r="E50" s="58">
        <f t="shared" si="6"/>
        <v>39374.1</v>
      </c>
      <c r="F50" s="58">
        <f t="shared" si="6"/>
        <v>39321.597030000004</v>
      </c>
      <c r="G50" s="58">
        <f t="shared" si="6"/>
        <v>193.98787999999999</v>
      </c>
      <c r="H50" s="58">
        <f t="shared" si="6"/>
        <v>193.98787999999999</v>
      </c>
      <c r="I50" s="58">
        <f t="shared" si="6"/>
        <v>193.98787999999999</v>
      </c>
      <c r="J50" s="58">
        <f t="shared" si="6"/>
        <v>193.98785000000001</v>
      </c>
      <c r="K50" s="40">
        <f>K51+K52</f>
        <v>0</v>
      </c>
      <c r="L50" s="40">
        <f>L51+L52</f>
        <v>0</v>
      </c>
      <c r="M50" s="40">
        <f>M51+M52</f>
        <v>0</v>
      </c>
      <c r="N50" s="40">
        <f>N51+N52</f>
        <v>0</v>
      </c>
      <c r="O50" s="41"/>
    </row>
    <row r="51" spans="1:15" s="19" customFormat="1" ht="76.5" customHeight="1" x14ac:dyDescent="0.15">
      <c r="A51" s="56" t="s">
        <v>142</v>
      </c>
      <c r="B51" s="10" t="s">
        <v>83</v>
      </c>
      <c r="C51" s="13">
        <f>E51+H51+K51+M51</f>
        <v>20169.3</v>
      </c>
      <c r="D51" s="13">
        <f>F51+J51+L51+N51</f>
        <v>20116.8</v>
      </c>
      <c r="E51" s="59">
        <v>20169.3</v>
      </c>
      <c r="F51" s="59">
        <v>20116.8</v>
      </c>
      <c r="G51" s="59">
        <v>0</v>
      </c>
      <c r="H51" s="59">
        <v>0</v>
      </c>
      <c r="I51" s="59">
        <v>0</v>
      </c>
      <c r="J51" s="59"/>
      <c r="K51" s="13"/>
      <c r="L51" s="13"/>
      <c r="M51" s="13"/>
      <c r="N51" s="13"/>
      <c r="O51" s="10" t="s">
        <v>215</v>
      </c>
    </row>
    <row r="52" spans="1:15" s="19" customFormat="1" ht="75" customHeight="1" x14ac:dyDescent="0.15">
      <c r="A52" s="56" t="s">
        <v>143</v>
      </c>
      <c r="B52" s="10" t="s">
        <v>130</v>
      </c>
      <c r="C52" s="13">
        <f>E52+H52+K52+M52</f>
        <v>19398.78788</v>
      </c>
      <c r="D52" s="17">
        <f>F52+J52+L52+N52</f>
        <v>19398.784880000003</v>
      </c>
      <c r="E52" s="79">
        <v>19204.8</v>
      </c>
      <c r="F52" s="79">
        <v>19204.797030000002</v>
      </c>
      <c r="G52" s="79">
        <v>193.98787999999999</v>
      </c>
      <c r="H52" s="79">
        <v>193.98787999999999</v>
      </c>
      <c r="I52" s="79">
        <v>193.98787999999999</v>
      </c>
      <c r="J52" s="79">
        <v>193.98785000000001</v>
      </c>
      <c r="K52" s="17"/>
      <c r="L52" s="17"/>
      <c r="M52" s="17"/>
      <c r="N52" s="17"/>
      <c r="O52" s="10" t="s">
        <v>181</v>
      </c>
    </row>
    <row r="53" spans="1:15" s="19" customFormat="1" ht="45" x14ac:dyDescent="0.2">
      <c r="A53" s="36" t="s">
        <v>144</v>
      </c>
      <c r="B53" s="37" t="s">
        <v>124</v>
      </c>
      <c r="C53" s="40">
        <f>C54</f>
        <v>50255.199999999997</v>
      </c>
      <c r="D53" s="40">
        <f t="shared" ref="D53:J53" si="7">D54</f>
        <v>48598.423999999999</v>
      </c>
      <c r="E53" s="58">
        <f t="shared" si="7"/>
        <v>50255.199999999997</v>
      </c>
      <c r="F53" s="58">
        <f t="shared" si="7"/>
        <v>48598.423999999999</v>
      </c>
      <c r="G53" s="58">
        <f t="shared" si="7"/>
        <v>0</v>
      </c>
      <c r="H53" s="58">
        <f t="shared" si="7"/>
        <v>0</v>
      </c>
      <c r="I53" s="58">
        <f t="shared" si="7"/>
        <v>0</v>
      </c>
      <c r="J53" s="58">
        <f t="shared" si="7"/>
        <v>0</v>
      </c>
      <c r="K53" s="40">
        <f>K54</f>
        <v>0</v>
      </c>
      <c r="L53" s="40">
        <f>L54</f>
        <v>0</v>
      </c>
      <c r="M53" s="40">
        <f>M54</f>
        <v>0</v>
      </c>
      <c r="N53" s="40">
        <f>N54</f>
        <v>0</v>
      </c>
      <c r="O53" s="38"/>
    </row>
    <row r="54" spans="1:15" s="19" customFormat="1" ht="67.5" customHeight="1" x14ac:dyDescent="0.15">
      <c r="A54" s="56" t="s">
        <v>145</v>
      </c>
      <c r="B54" s="10" t="s">
        <v>78</v>
      </c>
      <c r="C54" s="13">
        <f>E54+H54+K54+M54</f>
        <v>50255.199999999997</v>
      </c>
      <c r="D54" s="13">
        <f>F54+J54+L54+N54</f>
        <v>48598.423999999999</v>
      </c>
      <c r="E54" s="59">
        <v>50255.199999999997</v>
      </c>
      <c r="F54" s="59">
        <v>48598.423999999999</v>
      </c>
      <c r="G54" s="59">
        <v>0</v>
      </c>
      <c r="H54" s="59">
        <v>0</v>
      </c>
      <c r="I54" s="59">
        <v>0</v>
      </c>
      <c r="J54" s="59">
        <v>0</v>
      </c>
      <c r="K54" s="13"/>
      <c r="L54" s="13"/>
      <c r="M54" s="13"/>
      <c r="N54" s="13"/>
      <c r="O54" s="10" t="s">
        <v>251</v>
      </c>
    </row>
    <row r="55" spans="1:15" s="19" customFormat="1" ht="123.75" hidden="1" x14ac:dyDescent="0.2">
      <c r="A55" s="36" t="s">
        <v>146</v>
      </c>
      <c r="B55" s="37" t="s">
        <v>125</v>
      </c>
      <c r="C55" s="39">
        <f>E55+H55+K55+M55</f>
        <v>0</v>
      </c>
      <c r="D55" s="39">
        <f>D56</f>
        <v>0</v>
      </c>
      <c r="E55" s="60">
        <f t="shared" ref="E55:J55" si="8">E56</f>
        <v>0</v>
      </c>
      <c r="F55" s="60">
        <f t="shared" si="8"/>
        <v>0</v>
      </c>
      <c r="G55" s="60">
        <f t="shared" si="8"/>
        <v>0</v>
      </c>
      <c r="H55" s="60">
        <f t="shared" si="8"/>
        <v>0</v>
      </c>
      <c r="I55" s="60">
        <f t="shared" si="8"/>
        <v>0</v>
      </c>
      <c r="J55" s="60">
        <f t="shared" si="8"/>
        <v>0</v>
      </c>
      <c r="K55" s="39">
        <f>K56</f>
        <v>0</v>
      </c>
      <c r="L55" s="39">
        <f>L56</f>
        <v>0</v>
      </c>
      <c r="M55" s="39">
        <f>M56</f>
        <v>0</v>
      </c>
      <c r="N55" s="39">
        <f>N56</f>
        <v>0</v>
      </c>
      <c r="O55" s="38"/>
    </row>
    <row r="56" spans="1:15" s="19" customFormat="1" ht="67.5" hidden="1" x14ac:dyDescent="0.15">
      <c r="A56" s="56" t="s">
        <v>147</v>
      </c>
      <c r="B56" s="10" t="s">
        <v>79</v>
      </c>
      <c r="C56" s="13">
        <f>E56+H56+K56+M56</f>
        <v>0</v>
      </c>
      <c r="D56" s="13">
        <f>F56+J56+L56+N56</f>
        <v>0</v>
      </c>
      <c r="E56" s="59">
        <v>0</v>
      </c>
      <c r="F56" s="59">
        <v>0</v>
      </c>
      <c r="G56" s="59">
        <v>0</v>
      </c>
      <c r="H56" s="59">
        <v>0</v>
      </c>
      <c r="I56" s="59">
        <v>0</v>
      </c>
      <c r="J56" s="59">
        <v>0</v>
      </c>
      <c r="K56" s="13"/>
      <c r="L56" s="13"/>
      <c r="M56" s="13"/>
      <c r="N56" s="13"/>
      <c r="O56" s="10"/>
    </row>
    <row r="57" spans="1:15" s="19" customFormat="1" ht="78.75" x14ac:dyDescent="0.2">
      <c r="A57" s="36" t="s">
        <v>148</v>
      </c>
      <c r="B57" s="37" t="s">
        <v>126</v>
      </c>
      <c r="C57" s="39">
        <f>C58</f>
        <v>94.343430000000012</v>
      </c>
      <c r="D57" s="39">
        <f t="shared" ref="D57:J57" si="9">D58</f>
        <v>94.343150000000009</v>
      </c>
      <c r="E57" s="60">
        <f t="shared" si="9"/>
        <v>93.4</v>
      </c>
      <c r="F57" s="60">
        <f t="shared" si="9"/>
        <v>93.399720000000002</v>
      </c>
      <c r="G57" s="60">
        <f t="shared" si="9"/>
        <v>0.94342999999999999</v>
      </c>
      <c r="H57" s="60">
        <f t="shared" si="9"/>
        <v>0.94342999999999999</v>
      </c>
      <c r="I57" s="60">
        <f t="shared" si="9"/>
        <v>0.94342999999999999</v>
      </c>
      <c r="J57" s="60">
        <f t="shared" si="9"/>
        <v>0.94342999999999999</v>
      </c>
      <c r="K57" s="39">
        <f>K58</f>
        <v>0</v>
      </c>
      <c r="L57" s="39">
        <f>L58</f>
        <v>0</v>
      </c>
      <c r="M57" s="39">
        <f>M58</f>
        <v>0</v>
      </c>
      <c r="N57" s="39">
        <f>N58</f>
        <v>0</v>
      </c>
      <c r="O57" s="38"/>
    </row>
    <row r="58" spans="1:15" s="19" customFormat="1" ht="55.5" customHeight="1" x14ac:dyDescent="0.15">
      <c r="A58" s="56" t="s">
        <v>149</v>
      </c>
      <c r="B58" s="10" t="s">
        <v>81</v>
      </c>
      <c r="C58" s="13">
        <f>E58+H58+K58+M58</f>
        <v>94.343430000000012</v>
      </c>
      <c r="D58" s="13">
        <f>F58+J58</f>
        <v>94.343150000000009</v>
      </c>
      <c r="E58" s="59">
        <v>93.4</v>
      </c>
      <c r="F58" s="59">
        <v>93.399720000000002</v>
      </c>
      <c r="G58" s="59">
        <v>0.94342999999999999</v>
      </c>
      <c r="H58" s="59">
        <v>0.94342999999999999</v>
      </c>
      <c r="I58" s="59">
        <v>0.94342999999999999</v>
      </c>
      <c r="J58" s="59">
        <v>0.94342999999999999</v>
      </c>
      <c r="K58" s="13"/>
      <c r="L58" s="13"/>
      <c r="M58" s="13"/>
      <c r="N58" s="13"/>
      <c r="O58" s="10" t="s">
        <v>184</v>
      </c>
    </row>
    <row r="59" spans="1:15" s="19" customFormat="1" ht="100.5" customHeight="1" x14ac:dyDescent="0.15">
      <c r="A59" s="56" t="s">
        <v>186</v>
      </c>
      <c r="B59" s="10" t="s">
        <v>150</v>
      </c>
      <c r="C59" s="13">
        <f>E59+H59+K59+M59</f>
        <v>2562.92929</v>
      </c>
      <c r="D59" s="13">
        <f>F59+J59</f>
        <v>2562.92929</v>
      </c>
      <c r="E59" s="59">
        <v>2537.3000000000002</v>
      </c>
      <c r="F59" s="59">
        <v>2537.3000000000002</v>
      </c>
      <c r="G59" s="59">
        <v>25.629290000000001</v>
      </c>
      <c r="H59" s="59">
        <v>25.629290000000001</v>
      </c>
      <c r="I59" s="59">
        <v>25.629290000000001</v>
      </c>
      <c r="J59" s="59">
        <v>25.629290000000001</v>
      </c>
      <c r="K59" s="13"/>
      <c r="L59" s="13"/>
      <c r="M59" s="13"/>
      <c r="N59" s="13"/>
      <c r="O59" s="10" t="s">
        <v>198</v>
      </c>
    </row>
    <row r="60" spans="1:15" s="19" customFormat="1" ht="69.75" customHeight="1" x14ac:dyDescent="0.15">
      <c r="A60" s="67" t="s">
        <v>151</v>
      </c>
      <c r="B60" s="10" t="s">
        <v>185</v>
      </c>
      <c r="C60" s="13">
        <f t="shared" ref="C60" si="10">E60+I60+K60+M60</f>
        <v>79939.899999999994</v>
      </c>
      <c r="D60" s="13">
        <f t="shared" ref="D60" si="11">F60+J60+L60+N60</f>
        <v>79939.598080000011</v>
      </c>
      <c r="E60" s="59">
        <v>79939.899999999994</v>
      </c>
      <c r="F60" s="59">
        <f>487.45+892.946+5374.2782+142.86947+173.63413+72868.42028</f>
        <v>79939.598080000011</v>
      </c>
      <c r="G60" s="59"/>
      <c r="H60" s="59"/>
      <c r="I60" s="59"/>
      <c r="J60" s="59"/>
      <c r="K60" s="13"/>
      <c r="L60" s="13"/>
      <c r="M60" s="13"/>
      <c r="N60" s="13"/>
      <c r="O60" s="10" t="s">
        <v>212</v>
      </c>
    </row>
    <row r="61" spans="1:15" s="19" customFormat="1" ht="69" customHeight="1" x14ac:dyDescent="0.15">
      <c r="A61" s="56" t="s">
        <v>156</v>
      </c>
      <c r="B61" s="10" t="s">
        <v>157</v>
      </c>
      <c r="C61" s="13">
        <f t="shared" ref="C61:D70" si="12">E61+I61+K61+M61</f>
        <v>659846.69999999995</v>
      </c>
      <c r="D61" s="13">
        <f t="shared" si="12"/>
        <v>659846.69999999995</v>
      </c>
      <c r="E61" s="59">
        <v>659846.69999999995</v>
      </c>
      <c r="F61" s="78">
        <v>659846.69999999995</v>
      </c>
      <c r="G61" s="59"/>
      <c r="H61" s="59"/>
      <c r="I61" s="59"/>
      <c r="J61" s="59"/>
      <c r="K61" s="13"/>
      <c r="L61" s="13"/>
      <c r="M61" s="13"/>
      <c r="N61" s="13"/>
      <c r="O61" s="10" t="s">
        <v>180</v>
      </c>
    </row>
    <row r="62" spans="1:15" s="19" customFormat="1" ht="66.75" customHeight="1" x14ac:dyDescent="0.15">
      <c r="A62" s="56" t="s">
        <v>158</v>
      </c>
      <c r="B62" s="10" t="s">
        <v>159</v>
      </c>
      <c r="C62" s="13">
        <f t="shared" si="12"/>
        <v>95251.524999999994</v>
      </c>
      <c r="D62" s="13">
        <f t="shared" si="12"/>
        <v>91396.588329999999</v>
      </c>
      <c r="E62" s="59">
        <v>95251.524999999994</v>
      </c>
      <c r="F62" s="59">
        <v>91396.588329999999</v>
      </c>
      <c r="G62" s="59"/>
      <c r="H62" s="59"/>
      <c r="I62" s="59"/>
      <c r="J62" s="59"/>
      <c r="K62" s="13"/>
      <c r="L62" s="13"/>
      <c r="M62" s="13"/>
      <c r="N62" s="13"/>
      <c r="O62" s="10" t="s">
        <v>250</v>
      </c>
    </row>
    <row r="63" spans="1:15" s="19" customFormat="1" ht="75" customHeight="1" x14ac:dyDescent="0.15">
      <c r="A63" s="56" t="s">
        <v>160</v>
      </c>
      <c r="B63" s="10" t="s">
        <v>161</v>
      </c>
      <c r="C63" s="13">
        <f t="shared" si="12"/>
        <v>32007.7</v>
      </c>
      <c r="D63" s="13">
        <f t="shared" si="12"/>
        <v>32007.7</v>
      </c>
      <c r="E63" s="59">
        <v>32007.7</v>
      </c>
      <c r="F63" s="59">
        <v>32007.7</v>
      </c>
      <c r="G63" s="59"/>
      <c r="H63" s="59"/>
      <c r="I63" s="59"/>
      <c r="J63" s="59"/>
      <c r="K63" s="13"/>
      <c r="L63" s="13"/>
      <c r="M63" s="13"/>
      <c r="N63" s="13"/>
      <c r="O63" s="10" t="s">
        <v>264</v>
      </c>
    </row>
    <row r="64" spans="1:15" s="19" customFormat="1" ht="67.5" customHeight="1" x14ac:dyDescent="0.15">
      <c r="A64" s="56" t="s">
        <v>162</v>
      </c>
      <c r="B64" s="10" t="s">
        <v>163</v>
      </c>
      <c r="C64" s="13">
        <f t="shared" si="12"/>
        <v>5459</v>
      </c>
      <c r="D64" s="13">
        <f t="shared" si="12"/>
        <v>5459</v>
      </c>
      <c r="E64" s="59">
        <v>5459</v>
      </c>
      <c r="F64" s="59">
        <v>5459</v>
      </c>
      <c r="G64" s="59"/>
      <c r="H64" s="59"/>
      <c r="I64" s="59"/>
      <c r="J64" s="59"/>
      <c r="K64" s="13"/>
      <c r="L64" s="13"/>
      <c r="M64" s="13"/>
      <c r="N64" s="13"/>
      <c r="O64" s="10" t="s">
        <v>196</v>
      </c>
    </row>
    <row r="65" spans="1:15" s="19" customFormat="1" ht="39" customHeight="1" x14ac:dyDescent="0.15">
      <c r="A65" s="66" t="s">
        <v>164</v>
      </c>
      <c r="B65" s="10" t="s">
        <v>166</v>
      </c>
      <c r="C65" s="13">
        <f>E65+I65+K65+M65</f>
        <v>352385.4</v>
      </c>
      <c r="D65" s="13">
        <f>F65+J65+L65+N65</f>
        <v>265299.6667</v>
      </c>
      <c r="E65" s="59">
        <v>352385.4</v>
      </c>
      <c r="F65" s="59">
        <v>265299.6667</v>
      </c>
      <c r="G65" s="59"/>
      <c r="H65" s="59"/>
      <c r="I65" s="59"/>
      <c r="J65" s="59"/>
      <c r="K65" s="13"/>
      <c r="L65" s="13"/>
      <c r="M65" s="13"/>
      <c r="N65" s="13"/>
      <c r="O65" s="10" t="s">
        <v>249</v>
      </c>
    </row>
    <row r="66" spans="1:15" s="19" customFormat="1" ht="270" hidden="1" x14ac:dyDescent="0.15">
      <c r="A66" s="56" t="s">
        <v>165</v>
      </c>
      <c r="B66" s="10" t="s">
        <v>172</v>
      </c>
      <c r="C66" s="75">
        <f t="shared" si="12"/>
        <v>0</v>
      </c>
      <c r="D66" s="75">
        <f t="shared" si="12"/>
        <v>0</v>
      </c>
      <c r="E66" s="76">
        <v>0</v>
      </c>
      <c r="F66" s="76">
        <v>0</v>
      </c>
      <c r="G66" s="76"/>
      <c r="H66" s="76">
        <v>0</v>
      </c>
      <c r="I66" s="76">
        <v>0</v>
      </c>
      <c r="J66" s="76"/>
      <c r="K66" s="13"/>
      <c r="L66" s="13"/>
      <c r="M66" s="13"/>
      <c r="N66" s="13"/>
      <c r="O66" s="68"/>
    </row>
    <row r="67" spans="1:15" s="19" customFormat="1" ht="75" customHeight="1" x14ac:dyDescent="0.15">
      <c r="A67" s="66" t="s">
        <v>173</v>
      </c>
      <c r="B67" s="10" t="s">
        <v>174</v>
      </c>
      <c r="C67" s="13">
        <f t="shared" si="12"/>
        <v>97550.12999999999</v>
      </c>
      <c r="D67" s="13">
        <f t="shared" si="12"/>
        <v>64865.319609999999</v>
      </c>
      <c r="E67" s="59">
        <v>95355.190499999997</v>
      </c>
      <c r="F67" s="59">
        <v>63405.849920000001</v>
      </c>
      <c r="G67" s="59">
        <v>2194.9395</v>
      </c>
      <c r="H67" s="59">
        <v>2194.9395</v>
      </c>
      <c r="I67" s="59">
        <v>2194.9395</v>
      </c>
      <c r="J67" s="59">
        <v>1459.4696899999999</v>
      </c>
      <c r="K67" s="13"/>
      <c r="L67" s="13"/>
      <c r="M67" s="13"/>
      <c r="N67" s="13"/>
      <c r="O67" s="10" t="s">
        <v>248</v>
      </c>
    </row>
    <row r="68" spans="1:15" s="19" customFormat="1" ht="77.25" customHeight="1" x14ac:dyDescent="0.15">
      <c r="A68" s="66" t="s">
        <v>175</v>
      </c>
      <c r="B68" s="10" t="s">
        <v>176</v>
      </c>
      <c r="C68" s="13">
        <f t="shared" si="12"/>
        <v>5638.2529999999997</v>
      </c>
      <c r="D68" s="13">
        <f t="shared" si="12"/>
        <v>0</v>
      </c>
      <c r="E68" s="59">
        <v>5511.5</v>
      </c>
      <c r="F68" s="59"/>
      <c r="G68" s="59"/>
      <c r="H68" s="59">
        <v>126.753</v>
      </c>
      <c r="I68" s="59">
        <v>126.753</v>
      </c>
      <c r="J68" s="59"/>
      <c r="K68" s="13"/>
      <c r="L68" s="13"/>
      <c r="M68" s="13"/>
      <c r="N68" s="13"/>
      <c r="O68" s="10" t="s">
        <v>179</v>
      </c>
    </row>
    <row r="69" spans="1:15" s="19" customFormat="1" ht="75" customHeight="1" x14ac:dyDescent="0.15">
      <c r="A69" s="66" t="s">
        <v>177</v>
      </c>
      <c r="B69" s="10" t="s">
        <v>178</v>
      </c>
      <c r="C69" s="13">
        <f t="shared" si="12"/>
        <v>128022.117</v>
      </c>
      <c r="D69" s="13">
        <f t="shared" si="12"/>
        <v>102795.70496999999</v>
      </c>
      <c r="E69" s="59">
        <v>125133.03</v>
      </c>
      <c r="F69" s="59">
        <v>100482.80160999999</v>
      </c>
      <c r="G69" s="59">
        <v>2578.94</v>
      </c>
      <c r="H69" s="59">
        <f>2578.94+310.147</f>
        <v>2889.087</v>
      </c>
      <c r="I69" s="59">
        <f>2578.94+310.147</f>
        <v>2889.087</v>
      </c>
      <c r="J69" s="59">
        <v>2312.9033599999998</v>
      </c>
      <c r="K69" s="13"/>
      <c r="L69" s="13"/>
      <c r="M69" s="13"/>
      <c r="N69" s="13"/>
      <c r="O69" s="10" t="s">
        <v>247</v>
      </c>
    </row>
    <row r="70" spans="1:15" s="19" customFormat="1" ht="84.75" customHeight="1" x14ac:dyDescent="0.15">
      <c r="A70" s="67" t="s">
        <v>188</v>
      </c>
      <c r="B70" s="10" t="s">
        <v>187</v>
      </c>
      <c r="C70" s="13">
        <f t="shared" si="12"/>
        <v>20088</v>
      </c>
      <c r="D70" s="13">
        <f t="shared" si="12"/>
        <v>20088</v>
      </c>
      <c r="E70" s="59">
        <v>20088</v>
      </c>
      <c r="F70" s="59">
        <v>20088</v>
      </c>
      <c r="G70" s="59"/>
      <c r="H70" s="59"/>
      <c r="I70" s="59"/>
      <c r="J70" s="59"/>
      <c r="K70" s="13"/>
      <c r="L70" s="13"/>
      <c r="M70" s="13"/>
      <c r="N70" s="13"/>
      <c r="O70" s="77" t="s">
        <v>246</v>
      </c>
    </row>
    <row r="71" spans="1:15" s="19" customFormat="1" ht="57.75" customHeight="1" x14ac:dyDescent="0.15">
      <c r="A71" s="67" t="s">
        <v>190</v>
      </c>
      <c r="B71" s="10" t="s">
        <v>189</v>
      </c>
      <c r="C71" s="13">
        <f t="shared" ref="C71:C76" si="13">E71+I71+K71+M71</f>
        <v>49131.009999999995</v>
      </c>
      <c r="D71" s="13">
        <f t="shared" ref="D71:D75" si="14">F71+J71+L71+N71</f>
        <v>48977.138650000001</v>
      </c>
      <c r="E71" s="59">
        <v>48639.7</v>
      </c>
      <c r="F71" s="59">
        <v>48487.367259999999</v>
      </c>
      <c r="G71" s="59">
        <v>491.31</v>
      </c>
      <c r="H71" s="59">
        <v>491.31</v>
      </c>
      <c r="I71" s="59">
        <v>491.31</v>
      </c>
      <c r="J71" s="59">
        <v>489.77139</v>
      </c>
      <c r="K71" s="13"/>
      <c r="L71" s="13"/>
      <c r="M71" s="13"/>
      <c r="N71" s="13"/>
      <c r="O71" s="10" t="s">
        <v>245</v>
      </c>
    </row>
    <row r="72" spans="1:15" s="19" customFormat="1" ht="57.75" customHeight="1" x14ac:dyDescent="0.15">
      <c r="A72" s="73" t="s">
        <v>200</v>
      </c>
      <c r="B72" s="10" t="s">
        <v>201</v>
      </c>
      <c r="C72" s="13">
        <f t="shared" si="13"/>
        <v>200000</v>
      </c>
      <c r="D72" s="13">
        <f t="shared" si="14"/>
        <v>163651.14926000001</v>
      </c>
      <c r="E72" s="59">
        <v>200000</v>
      </c>
      <c r="F72" s="59">
        <f>69654.34006+93996.8092</f>
        <v>163651.14926000001</v>
      </c>
      <c r="G72" s="59"/>
      <c r="H72" s="59"/>
      <c r="I72" s="59"/>
      <c r="J72" s="59"/>
      <c r="K72" s="13"/>
      <c r="L72" s="13"/>
      <c r="M72" s="13"/>
      <c r="N72" s="13"/>
      <c r="O72" s="10" t="s">
        <v>244</v>
      </c>
    </row>
    <row r="73" spans="1:15" s="19" customFormat="1" ht="57.75" customHeight="1" x14ac:dyDescent="0.15">
      <c r="A73" s="73" t="s">
        <v>202</v>
      </c>
      <c r="B73" s="10" t="s">
        <v>204</v>
      </c>
      <c r="C73" s="13">
        <f t="shared" si="13"/>
        <v>93662.84577</v>
      </c>
      <c r="D73" s="13">
        <f t="shared" si="14"/>
        <v>93352.585910000009</v>
      </c>
      <c r="E73" s="59"/>
      <c r="F73" s="59"/>
      <c r="G73" s="59"/>
      <c r="H73" s="59">
        <v>93662.84577</v>
      </c>
      <c r="I73" s="59">
        <v>93662.84577</v>
      </c>
      <c r="J73" s="59">
        <f>15238.20814+78114.37777</f>
        <v>93352.585910000009</v>
      </c>
      <c r="K73" s="13"/>
      <c r="L73" s="13"/>
      <c r="M73" s="13"/>
      <c r="N73" s="13"/>
      <c r="O73" s="10" t="s">
        <v>243</v>
      </c>
    </row>
    <row r="74" spans="1:15" s="19" customFormat="1" ht="57.75" customHeight="1" x14ac:dyDescent="0.15">
      <c r="A74" s="73" t="s">
        <v>203</v>
      </c>
      <c r="B74" s="10" t="s">
        <v>205</v>
      </c>
      <c r="C74" s="13">
        <f t="shared" si="13"/>
        <v>23827.4</v>
      </c>
      <c r="D74" s="13">
        <f t="shared" si="14"/>
        <v>19870.765599999999</v>
      </c>
      <c r="E74" s="59">
        <v>11913.7</v>
      </c>
      <c r="F74" s="59">
        <v>9935.3827999999994</v>
      </c>
      <c r="G74" s="59"/>
      <c r="H74" s="59">
        <v>11913.7</v>
      </c>
      <c r="I74" s="59">
        <v>11913.7</v>
      </c>
      <c r="J74" s="59">
        <v>9935.3827999999994</v>
      </c>
      <c r="K74" s="13"/>
      <c r="L74" s="13"/>
      <c r="M74" s="13"/>
      <c r="N74" s="13"/>
      <c r="O74" s="10" t="s">
        <v>211</v>
      </c>
    </row>
    <row r="75" spans="1:15" s="19" customFormat="1" ht="57.75" customHeight="1" x14ac:dyDescent="0.15">
      <c r="A75" s="73" t="s">
        <v>206</v>
      </c>
      <c r="B75" s="10" t="s">
        <v>207</v>
      </c>
      <c r="C75" s="13">
        <f t="shared" si="13"/>
        <v>712259.8</v>
      </c>
      <c r="D75" s="13">
        <f t="shared" si="14"/>
        <v>1114684.1000000001</v>
      </c>
      <c r="E75" s="59">
        <v>712259.8</v>
      </c>
      <c r="F75" s="59">
        <v>1114684.1000000001</v>
      </c>
      <c r="G75" s="59"/>
      <c r="H75" s="59"/>
      <c r="I75" s="59"/>
      <c r="J75" s="59"/>
      <c r="K75" s="13"/>
      <c r="L75" s="13"/>
      <c r="M75" s="13"/>
      <c r="N75" s="13"/>
      <c r="O75" s="10" t="s">
        <v>210</v>
      </c>
    </row>
    <row r="76" spans="1:15" s="19" customFormat="1" ht="57.75" customHeight="1" x14ac:dyDescent="0.15">
      <c r="A76" s="74" t="s">
        <v>240</v>
      </c>
      <c r="B76" s="10" t="s">
        <v>241</v>
      </c>
      <c r="C76" s="13">
        <f t="shared" si="13"/>
        <v>32796.5</v>
      </c>
      <c r="D76" s="13"/>
      <c r="E76" s="59">
        <v>32796.5</v>
      </c>
      <c r="F76" s="59">
        <v>32700</v>
      </c>
      <c r="G76" s="59"/>
      <c r="H76" s="59"/>
      <c r="I76" s="59"/>
      <c r="J76" s="59"/>
      <c r="K76" s="13"/>
      <c r="L76" s="13"/>
      <c r="M76" s="13"/>
      <c r="N76" s="13"/>
      <c r="O76" s="10" t="s">
        <v>270</v>
      </c>
    </row>
    <row r="77" spans="1:15" s="19" customFormat="1" ht="63" x14ac:dyDescent="0.15">
      <c r="A77" s="32" t="s">
        <v>44</v>
      </c>
      <c r="B77" s="28" t="s">
        <v>45</v>
      </c>
      <c r="C77" s="51">
        <f>C78+C79+C80</f>
        <v>115350.7</v>
      </c>
      <c r="D77" s="51">
        <f t="shared" ref="D77:J77" si="15">D78+D79+D80</f>
        <v>139445.60626</v>
      </c>
      <c r="E77" s="51">
        <f t="shared" si="15"/>
        <v>9170</v>
      </c>
      <c r="F77" s="51">
        <f t="shared" si="15"/>
        <v>8713.3469999999998</v>
      </c>
      <c r="G77" s="51">
        <f t="shared" si="15"/>
        <v>20986</v>
      </c>
      <c r="H77" s="51">
        <f t="shared" si="15"/>
        <v>20736</v>
      </c>
      <c r="I77" s="51">
        <f t="shared" si="15"/>
        <v>20736</v>
      </c>
      <c r="J77" s="51">
        <f t="shared" si="15"/>
        <v>20622.342650000002</v>
      </c>
      <c r="K77" s="51">
        <f>K78+K79+K80</f>
        <v>0</v>
      </c>
      <c r="L77" s="51">
        <f>L78+L79+L80</f>
        <v>0</v>
      </c>
      <c r="M77" s="51">
        <f>M78+M79+M80</f>
        <v>85444.7</v>
      </c>
      <c r="N77" s="51">
        <f>N78+N79+N80</f>
        <v>110109.91661000001</v>
      </c>
      <c r="O77" s="34"/>
    </row>
    <row r="78" spans="1:15" s="19" customFormat="1" ht="101.25" x14ac:dyDescent="0.15">
      <c r="A78" s="56" t="s">
        <v>46</v>
      </c>
      <c r="B78" s="6" t="s">
        <v>47</v>
      </c>
      <c r="C78" s="48">
        <f>E78+H78+K78+M78</f>
        <v>85444.7</v>
      </c>
      <c r="D78" s="48">
        <f>F78+J78+L78+N78</f>
        <v>110109.91661000001</v>
      </c>
      <c r="E78" s="48">
        <v>0</v>
      </c>
      <c r="F78" s="48">
        <v>0</v>
      </c>
      <c r="G78" s="48">
        <v>0</v>
      </c>
      <c r="H78" s="48">
        <v>0</v>
      </c>
      <c r="I78" s="48">
        <v>0</v>
      </c>
      <c r="J78" s="48">
        <v>0</v>
      </c>
      <c r="K78" s="48">
        <v>0</v>
      </c>
      <c r="L78" s="48">
        <v>0</v>
      </c>
      <c r="M78" s="48">
        <v>85444.7</v>
      </c>
      <c r="N78" s="70">
        <v>110109.91661000001</v>
      </c>
      <c r="O78" s="71" t="s">
        <v>233</v>
      </c>
    </row>
    <row r="79" spans="1:15" s="19" customFormat="1" ht="123.75" x14ac:dyDescent="0.15">
      <c r="A79" s="56" t="s">
        <v>85</v>
      </c>
      <c r="B79" s="6" t="s">
        <v>48</v>
      </c>
      <c r="C79" s="48">
        <f>E79+H79+K79+M79</f>
        <v>20636</v>
      </c>
      <c r="D79" s="48">
        <f>F79+J79+L79+N79</f>
        <v>20527.210650000001</v>
      </c>
      <c r="E79" s="48">
        <v>0</v>
      </c>
      <c r="F79" s="48">
        <v>0</v>
      </c>
      <c r="G79" s="48">
        <v>20886</v>
      </c>
      <c r="H79" s="48">
        <v>20636</v>
      </c>
      <c r="I79" s="48">
        <v>20636</v>
      </c>
      <c r="J79" s="48">
        <v>20527.210650000001</v>
      </c>
      <c r="K79" s="48">
        <v>0</v>
      </c>
      <c r="L79" s="48">
        <v>0</v>
      </c>
      <c r="M79" s="48">
        <v>0</v>
      </c>
      <c r="N79" s="48">
        <v>0</v>
      </c>
      <c r="O79" s="69" t="s">
        <v>208</v>
      </c>
    </row>
    <row r="80" spans="1:15" s="19" customFormat="1" ht="82.5" customHeight="1" x14ac:dyDescent="0.15">
      <c r="A80" s="56" t="s">
        <v>155</v>
      </c>
      <c r="B80" s="10" t="s">
        <v>132</v>
      </c>
      <c r="C80" s="13">
        <f>E80+H80+K80+M80</f>
        <v>9270</v>
      </c>
      <c r="D80" s="13">
        <f>F80+J80</f>
        <v>8808.4789999999994</v>
      </c>
      <c r="E80" s="59">
        <v>9170</v>
      </c>
      <c r="F80" s="59">
        <v>8713.3469999999998</v>
      </c>
      <c r="G80" s="59">
        <v>100</v>
      </c>
      <c r="H80" s="59">
        <v>100</v>
      </c>
      <c r="I80" s="59">
        <v>100</v>
      </c>
      <c r="J80" s="59">
        <v>95.132000000000005</v>
      </c>
      <c r="K80" s="13"/>
      <c r="L80" s="13"/>
      <c r="M80" s="13"/>
      <c r="N80" s="13"/>
      <c r="O80" s="10" t="s">
        <v>242</v>
      </c>
    </row>
    <row r="81" spans="1:15" s="19" customFormat="1" ht="42" x14ac:dyDescent="0.15">
      <c r="A81" s="32" t="s">
        <v>49</v>
      </c>
      <c r="B81" s="28" t="s">
        <v>50</v>
      </c>
      <c r="C81" s="51">
        <f>C82+C83+C84+C85+C86+C87+C89+C90</f>
        <v>128495.55965999998</v>
      </c>
      <c r="D81" s="51">
        <f t="shared" ref="D81:J81" si="16">D82+D83+D84+D85+D86+D87+D89+D90</f>
        <v>150904.40515999999</v>
      </c>
      <c r="E81" s="51">
        <f t="shared" si="16"/>
        <v>23760</v>
      </c>
      <c r="F81" s="51">
        <f t="shared" si="16"/>
        <v>53460</v>
      </c>
      <c r="G81" s="51">
        <f t="shared" si="16"/>
        <v>92679.71265999999</v>
      </c>
      <c r="H81" s="51">
        <f>H82+H83+H84+H85+H86+H87+H89+H90</f>
        <v>104735.55965999998</v>
      </c>
      <c r="I81" s="51">
        <f t="shared" si="16"/>
        <v>104735.55965999998</v>
      </c>
      <c r="J81" s="51">
        <f t="shared" si="16"/>
        <v>97444.405159999995</v>
      </c>
      <c r="K81" s="51">
        <f>K82+K83+K84+K85+K86+K87</f>
        <v>0</v>
      </c>
      <c r="L81" s="51">
        <f>L82+L83+L84+L85+L86+L87</f>
        <v>0</v>
      </c>
      <c r="M81" s="51">
        <f>M82+M83+M84+M85+M86+M87</f>
        <v>0</v>
      </c>
      <c r="N81" s="51">
        <f>N82+N83+N84+N85+N86+N87</f>
        <v>0</v>
      </c>
      <c r="O81" s="35"/>
    </row>
    <row r="82" spans="1:15" s="19" customFormat="1" ht="56.25" x14ac:dyDescent="0.15">
      <c r="A82" s="56" t="s">
        <v>51</v>
      </c>
      <c r="B82" s="6" t="s">
        <v>52</v>
      </c>
      <c r="C82" s="48">
        <f>E82+H82+K82+M82</f>
        <v>56832.385999999999</v>
      </c>
      <c r="D82" s="48">
        <f>F82+J82+L82+N82</f>
        <v>54617.684999999998</v>
      </c>
      <c r="E82" s="48">
        <v>0</v>
      </c>
      <c r="F82" s="48">
        <v>0</v>
      </c>
      <c r="G82" s="50">
        <v>54863.976000000002</v>
      </c>
      <c r="H82" s="50">
        <v>56832.385999999999</v>
      </c>
      <c r="I82" s="50">
        <v>56832.385999999999</v>
      </c>
      <c r="J82" s="50">
        <v>54617.684999999998</v>
      </c>
      <c r="K82" s="48">
        <v>0</v>
      </c>
      <c r="L82" s="48">
        <v>0</v>
      </c>
      <c r="M82" s="48">
        <v>0</v>
      </c>
      <c r="N82" s="48">
        <v>0</v>
      </c>
      <c r="O82" s="18" t="s">
        <v>239</v>
      </c>
    </row>
    <row r="83" spans="1:15" s="19" customFormat="1" ht="45" x14ac:dyDescent="0.15">
      <c r="A83" s="56" t="s">
        <v>53</v>
      </c>
      <c r="B83" s="5" t="s">
        <v>54</v>
      </c>
      <c r="C83" s="48">
        <f>E83+H83+K83+M83</f>
        <v>3596.0030000000002</v>
      </c>
      <c r="D83" s="48">
        <f>F83+J83+L83+N83</f>
        <v>3596.0030000000002</v>
      </c>
      <c r="E83" s="48">
        <v>0</v>
      </c>
      <c r="F83" s="48">
        <v>0</v>
      </c>
      <c r="G83" s="50">
        <v>3547.2159999999999</v>
      </c>
      <c r="H83" s="50">
        <v>3596.0030000000002</v>
      </c>
      <c r="I83" s="50">
        <v>3596.0030000000002</v>
      </c>
      <c r="J83" s="50">
        <v>3596.0030000000002</v>
      </c>
      <c r="K83" s="48">
        <v>0</v>
      </c>
      <c r="L83" s="48">
        <v>0</v>
      </c>
      <c r="M83" s="48">
        <v>0</v>
      </c>
      <c r="N83" s="48">
        <v>0</v>
      </c>
      <c r="O83" s="69" t="s">
        <v>238</v>
      </c>
    </row>
    <row r="84" spans="1:15" s="19" customFormat="1" ht="56.25" x14ac:dyDescent="0.15">
      <c r="A84" s="56" t="s">
        <v>55</v>
      </c>
      <c r="B84" s="5" t="s">
        <v>77</v>
      </c>
      <c r="C84" s="48">
        <f>E84+H84+K84+M84</f>
        <v>1641.604</v>
      </c>
      <c r="D84" s="48">
        <f>F84+J84+L84+N84</f>
        <v>1568.3705</v>
      </c>
      <c r="E84" s="48">
        <v>0</v>
      </c>
      <c r="F84" s="48">
        <v>0</v>
      </c>
      <c r="G84" s="50">
        <v>1602.954</v>
      </c>
      <c r="H84" s="50">
        <v>1641.604</v>
      </c>
      <c r="I84" s="50">
        <v>1641.604</v>
      </c>
      <c r="J84" s="50">
        <v>1568.3705</v>
      </c>
      <c r="K84" s="48">
        <v>0</v>
      </c>
      <c r="L84" s="48">
        <v>0</v>
      </c>
      <c r="M84" s="48">
        <v>0</v>
      </c>
      <c r="N84" s="48">
        <v>0</v>
      </c>
      <c r="O84" s="69" t="s">
        <v>237</v>
      </c>
    </row>
    <row r="85" spans="1:15" s="19" customFormat="1" ht="72" customHeight="1" x14ac:dyDescent="0.15">
      <c r="A85" s="56" t="s">
        <v>57</v>
      </c>
      <c r="B85" s="6" t="s">
        <v>56</v>
      </c>
      <c r="C85" s="48">
        <f>E85+H85+K85+M85</f>
        <v>1500</v>
      </c>
      <c r="D85" s="48">
        <f>F85+J85+L85+N85</f>
        <v>1497.18</v>
      </c>
      <c r="E85" s="48">
        <v>0</v>
      </c>
      <c r="F85" s="48">
        <v>0</v>
      </c>
      <c r="G85" s="50">
        <v>1500</v>
      </c>
      <c r="H85" s="50">
        <v>1500</v>
      </c>
      <c r="I85" s="50">
        <v>1500</v>
      </c>
      <c r="J85" s="50">
        <v>1497.18</v>
      </c>
      <c r="K85" s="48">
        <v>0</v>
      </c>
      <c r="L85" s="48">
        <v>0</v>
      </c>
      <c r="M85" s="48">
        <v>0</v>
      </c>
      <c r="N85" s="48">
        <v>0</v>
      </c>
      <c r="O85" s="69" t="s">
        <v>267</v>
      </c>
    </row>
    <row r="86" spans="1:15" s="19" customFormat="1" ht="60.75" customHeight="1" x14ac:dyDescent="0.15">
      <c r="A86" s="56" t="s">
        <v>86</v>
      </c>
      <c r="B86" s="8" t="s">
        <v>58</v>
      </c>
      <c r="C86" s="48">
        <f>E86+H86+K86+M86</f>
        <v>24000</v>
      </c>
      <c r="D86" s="48">
        <f>F86+J86+L86+N86</f>
        <v>54000</v>
      </c>
      <c r="E86" s="50">
        <v>23760</v>
      </c>
      <c r="F86" s="50">
        <f>23760+29700</f>
        <v>53460</v>
      </c>
      <c r="G86" s="50">
        <v>240</v>
      </c>
      <c r="H86" s="50">
        <v>240</v>
      </c>
      <c r="I86" s="50">
        <v>240</v>
      </c>
      <c r="J86" s="50">
        <f>240+300</f>
        <v>540</v>
      </c>
      <c r="K86" s="48">
        <v>0</v>
      </c>
      <c r="L86" s="48">
        <v>0</v>
      </c>
      <c r="M86" s="48">
        <v>0</v>
      </c>
      <c r="N86" s="48">
        <v>0</v>
      </c>
      <c r="O86" s="69" t="s">
        <v>265</v>
      </c>
    </row>
    <row r="87" spans="1:15" s="19" customFormat="1" ht="90" x14ac:dyDescent="0.2">
      <c r="A87" s="36" t="s">
        <v>120</v>
      </c>
      <c r="B87" s="37" t="s">
        <v>121</v>
      </c>
      <c r="C87" s="39">
        <f>C88</f>
        <v>7725.1666599999999</v>
      </c>
      <c r="D87" s="39">
        <f t="shared" ref="D87:J87" si="17">D88</f>
        <v>7725.1666599999999</v>
      </c>
      <c r="E87" s="60">
        <f t="shared" si="17"/>
        <v>0</v>
      </c>
      <c r="F87" s="60">
        <f t="shared" si="17"/>
        <v>0</v>
      </c>
      <c r="G87" s="60">
        <f t="shared" si="17"/>
        <v>7725.1666599999999</v>
      </c>
      <c r="H87" s="60">
        <f t="shared" si="17"/>
        <v>7725.1666599999999</v>
      </c>
      <c r="I87" s="60">
        <f t="shared" si="17"/>
        <v>7725.1666599999999</v>
      </c>
      <c r="J87" s="60">
        <f t="shared" si="17"/>
        <v>7725.1666599999999</v>
      </c>
      <c r="K87" s="39">
        <f>K88</f>
        <v>0</v>
      </c>
      <c r="L87" s="39">
        <f>L88</f>
        <v>0</v>
      </c>
      <c r="M87" s="39">
        <f>M88</f>
        <v>0</v>
      </c>
      <c r="N87" s="39">
        <f>N88</f>
        <v>0</v>
      </c>
      <c r="O87" s="38"/>
    </row>
    <row r="88" spans="1:15" s="19" customFormat="1" ht="45" x14ac:dyDescent="0.2">
      <c r="A88" s="56" t="s">
        <v>191</v>
      </c>
      <c r="B88" s="15" t="s">
        <v>76</v>
      </c>
      <c r="C88" s="13">
        <f>E88+H88+K88+M88</f>
        <v>7725.1666599999999</v>
      </c>
      <c r="D88" s="13">
        <f>F88+J88+L88+N88</f>
        <v>7725.1666599999999</v>
      </c>
      <c r="E88" s="59"/>
      <c r="F88" s="59"/>
      <c r="G88" s="59">
        <v>7725.1666599999999</v>
      </c>
      <c r="H88" s="59">
        <v>7725.1666599999999</v>
      </c>
      <c r="I88" s="59">
        <v>7725.1666599999999</v>
      </c>
      <c r="J88" s="59">
        <v>7725.1666599999999</v>
      </c>
      <c r="K88" s="13"/>
      <c r="L88" s="13"/>
      <c r="M88" s="13"/>
      <c r="N88" s="13"/>
      <c r="O88" s="10" t="s">
        <v>269</v>
      </c>
    </row>
    <row r="89" spans="1:15" s="19" customFormat="1" ht="61.5" customHeight="1" x14ac:dyDescent="0.15">
      <c r="A89" s="67" t="s">
        <v>192</v>
      </c>
      <c r="B89" s="10" t="s">
        <v>193</v>
      </c>
      <c r="C89" s="13">
        <f>E89+H89+K89+M89</f>
        <v>26400</v>
      </c>
      <c r="D89" s="13">
        <f>F89+J89+L89+N89</f>
        <v>26400</v>
      </c>
      <c r="E89" s="59"/>
      <c r="F89" s="59"/>
      <c r="G89" s="59">
        <v>16400</v>
      </c>
      <c r="H89" s="59">
        <v>26400</v>
      </c>
      <c r="I89" s="59">
        <v>26400</v>
      </c>
      <c r="J89" s="59">
        <v>26400</v>
      </c>
      <c r="K89" s="13"/>
      <c r="L89" s="13"/>
      <c r="M89" s="13"/>
      <c r="N89" s="13"/>
      <c r="O89" s="10" t="s">
        <v>266</v>
      </c>
    </row>
    <row r="90" spans="1:15" s="19" customFormat="1" ht="135" x14ac:dyDescent="0.15">
      <c r="A90" s="67" t="s">
        <v>194</v>
      </c>
      <c r="B90" s="10" t="s">
        <v>195</v>
      </c>
      <c r="C90" s="13">
        <f>E90+H90+K90+M90</f>
        <v>6800.4</v>
      </c>
      <c r="D90" s="13">
        <f>F90+J90+L90+N90</f>
        <v>1500</v>
      </c>
      <c r="E90" s="59"/>
      <c r="F90" s="59"/>
      <c r="G90" s="59">
        <v>6800.4</v>
      </c>
      <c r="H90" s="59">
        <v>6800.4</v>
      </c>
      <c r="I90" s="59">
        <v>6800.4</v>
      </c>
      <c r="J90" s="59">
        <v>1500</v>
      </c>
      <c r="K90" s="13"/>
      <c r="L90" s="13"/>
      <c r="M90" s="13"/>
      <c r="N90" s="13"/>
      <c r="O90" s="10" t="s">
        <v>268</v>
      </c>
    </row>
    <row r="91" spans="1:15" s="19" customFormat="1" ht="52.5" x14ac:dyDescent="0.15">
      <c r="A91" s="32" t="s">
        <v>59</v>
      </c>
      <c r="B91" s="33" t="s">
        <v>60</v>
      </c>
      <c r="C91" s="51">
        <f>C92</f>
        <v>0</v>
      </c>
      <c r="D91" s="51">
        <f t="shared" ref="D91:J91" si="18">D92</f>
        <v>0</v>
      </c>
      <c r="E91" s="51">
        <f t="shared" si="18"/>
        <v>0</v>
      </c>
      <c r="F91" s="51">
        <f t="shared" si="18"/>
        <v>0</v>
      </c>
      <c r="G91" s="51">
        <f t="shared" si="18"/>
        <v>0</v>
      </c>
      <c r="H91" s="51">
        <f t="shared" si="18"/>
        <v>0</v>
      </c>
      <c r="I91" s="51">
        <f t="shared" si="18"/>
        <v>0</v>
      </c>
      <c r="J91" s="51">
        <f t="shared" si="18"/>
        <v>0</v>
      </c>
      <c r="K91" s="51">
        <f>K92</f>
        <v>0</v>
      </c>
      <c r="L91" s="51">
        <f>L92</f>
        <v>0</v>
      </c>
      <c r="M91" s="51">
        <f>M92</f>
        <v>0</v>
      </c>
      <c r="N91" s="51">
        <f>N92</f>
        <v>0</v>
      </c>
      <c r="O91" s="35"/>
    </row>
    <row r="92" spans="1:15" s="19" customFormat="1" ht="45" x14ac:dyDescent="0.15">
      <c r="A92" s="56" t="s">
        <v>61</v>
      </c>
      <c r="B92" s="8" t="s">
        <v>62</v>
      </c>
      <c r="C92" s="48">
        <f>E92+H92+K92+M92</f>
        <v>0</v>
      </c>
      <c r="D92" s="48">
        <f>F92+J92+L92+N92</f>
        <v>0</v>
      </c>
      <c r="E92" s="48">
        <v>0</v>
      </c>
      <c r="F92" s="48">
        <v>0</v>
      </c>
      <c r="G92" s="48">
        <v>0</v>
      </c>
      <c r="H92" s="48">
        <v>0</v>
      </c>
      <c r="I92" s="48">
        <v>0</v>
      </c>
      <c r="J92" s="48">
        <v>0</v>
      </c>
      <c r="K92" s="48">
        <v>0</v>
      </c>
      <c r="L92" s="48">
        <v>0</v>
      </c>
      <c r="M92" s="48">
        <v>0</v>
      </c>
      <c r="N92" s="48">
        <v>0</v>
      </c>
      <c r="O92" s="18"/>
    </row>
    <row r="93" spans="1:15" s="19" customFormat="1" ht="42" x14ac:dyDescent="0.15">
      <c r="A93" s="32" t="s">
        <v>63</v>
      </c>
      <c r="B93" s="33" t="s">
        <v>64</v>
      </c>
      <c r="C93" s="51">
        <f>C94</f>
        <v>71878</v>
      </c>
      <c r="D93" s="51">
        <f t="shared" ref="D93:J94" si="19">D94</f>
        <v>71867.715360000002</v>
      </c>
      <c r="E93" s="51">
        <f t="shared" si="19"/>
        <v>71159.199999999997</v>
      </c>
      <c r="F93" s="51">
        <f t="shared" si="19"/>
        <v>71149.038209999999</v>
      </c>
      <c r="G93" s="51">
        <f t="shared" si="19"/>
        <v>718.8</v>
      </c>
      <c r="H93" s="51">
        <f t="shared" si="19"/>
        <v>718.8</v>
      </c>
      <c r="I93" s="51">
        <f t="shared" si="19"/>
        <v>718.8</v>
      </c>
      <c r="J93" s="51">
        <f t="shared" si="19"/>
        <v>718.67714999999998</v>
      </c>
      <c r="K93" s="51">
        <f t="shared" ref="K93:N94" si="20">K94</f>
        <v>0</v>
      </c>
      <c r="L93" s="51">
        <f t="shared" si="20"/>
        <v>0</v>
      </c>
      <c r="M93" s="51">
        <f t="shared" si="20"/>
        <v>0</v>
      </c>
      <c r="N93" s="51">
        <f t="shared" si="20"/>
        <v>0</v>
      </c>
      <c r="O93" s="34"/>
    </row>
    <row r="94" spans="1:15" s="19" customFormat="1" ht="44.25" customHeight="1" x14ac:dyDescent="0.2">
      <c r="A94" s="36" t="s">
        <v>73</v>
      </c>
      <c r="B94" s="37" t="s">
        <v>122</v>
      </c>
      <c r="C94" s="39">
        <f>E94+H94+K94+M94</f>
        <v>71878</v>
      </c>
      <c r="D94" s="39">
        <f>D95</f>
        <v>71867.715360000002</v>
      </c>
      <c r="E94" s="60">
        <f t="shared" si="19"/>
        <v>71159.199999999997</v>
      </c>
      <c r="F94" s="60">
        <f t="shared" si="19"/>
        <v>71149.038209999999</v>
      </c>
      <c r="G94" s="60">
        <f t="shared" si="19"/>
        <v>718.8</v>
      </c>
      <c r="H94" s="60">
        <f t="shared" si="19"/>
        <v>718.8</v>
      </c>
      <c r="I94" s="60">
        <f t="shared" si="19"/>
        <v>718.8</v>
      </c>
      <c r="J94" s="60">
        <f t="shared" si="19"/>
        <v>718.67714999999998</v>
      </c>
      <c r="K94" s="39">
        <f t="shared" si="20"/>
        <v>0</v>
      </c>
      <c r="L94" s="39">
        <f t="shared" si="20"/>
        <v>0</v>
      </c>
      <c r="M94" s="39">
        <f t="shared" si="20"/>
        <v>0</v>
      </c>
      <c r="N94" s="39">
        <f t="shared" si="20"/>
        <v>0</v>
      </c>
      <c r="O94" s="63"/>
    </row>
    <row r="95" spans="1:15" s="19" customFormat="1" ht="56.25" customHeight="1" x14ac:dyDescent="0.15">
      <c r="A95" s="56" t="s">
        <v>75</v>
      </c>
      <c r="B95" s="10" t="s">
        <v>74</v>
      </c>
      <c r="C95" s="13">
        <f>E95+H95+K95+M95</f>
        <v>71878</v>
      </c>
      <c r="D95" s="13">
        <f>F95+J95+L95+N95</f>
        <v>71867.715360000002</v>
      </c>
      <c r="E95" s="59">
        <v>71159.199999999997</v>
      </c>
      <c r="F95" s="59">
        <v>71149.038209999999</v>
      </c>
      <c r="G95" s="59">
        <v>718.8</v>
      </c>
      <c r="H95" s="59">
        <v>718.8</v>
      </c>
      <c r="I95" s="59">
        <v>718.8</v>
      </c>
      <c r="J95" s="59">
        <v>718.67714999999998</v>
      </c>
      <c r="K95" s="13"/>
      <c r="L95" s="13"/>
      <c r="M95" s="13"/>
      <c r="N95" s="13"/>
      <c r="O95" s="10" t="s">
        <v>236</v>
      </c>
    </row>
    <row r="96" spans="1:15" s="19" customFormat="1" ht="63" x14ac:dyDescent="0.15">
      <c r="A96" s="27" t="s">
        <v>65</v>
      </c>
      <c r="B96" s="28" t="s">
        <v>66</v>
      </c>
      <c r="C96" s="51">
        <f>C97</f>
        <v>2871371.1</v>
      </c>
      <c r="D96" s="51">
        <f t="shared" ref="D96:J96" si="21">D97</f>
        <v>2871371.1</v>
      </c>
      <c r="E96" s="51">
        <f t="shared" si="21"/>
        <v>0</v>
      </c>
      <c r="F96" s="51">
        <f t="shared" si="21"/>
        <v>0</v>
      </c>
      <c r="G96" s="51">
        <f t="shared" si="21"/>
        <v>2871371.1</v>
      </c>
      <c r="H96" s="51">
        <f t="shared" si="21"/>
        <v>2871371.1</v>
      </c>
      <c r="I96" s="51">
        <f t="shared" si="21"/>
        <v>2871371.1</v>
      </c>
      <c r="J96" s="51">
        <f t="shared" si="21"/>
        <v>2871371.1</v>
      </c>
      <c r="K96" s="51">
        <f>K97</f>
        <v>0</v>
      </c>
      <c r="L96" s="51">
        <f>L97</f>
        <v>0</v>
      </c>
      <c r="M96" s="51">
        <f>M97</f>
        <v>0</v>
      </c>
      <c r="N96" s="51">
        <f>N97</f>
        <v>0</v>
      </c>
      <c r="O96" s="29"/>
    </row>
    <row r="97" spans="1:15" s="19" customFormat="1" ht="45" x14ac:dyDescent="0.15">
      <c r="A97" s="56" t="s">
        <v>67</v>
      </c>
      <c r="B97" s="6" t="s">
        <v>68</v>
      </c>
      <c r="C97" s="48">
        <f>E97+H97+K97+M97</f>
        <v>2871371.1</v>
      </c>
      <c r="D97" s="48">
        <f>F97+J97+L97+N97</f>
        <v>2871371.1</v>
      </c>
      <c r="E97" s="48">
        <v>0</v>
      </c>
      <c r="F97" s="48">
        <v>0</v>
      </c>
      <c r="G97" s="48">
        <v>2871371.1</v>
      </c>
      <c r="H97" s="48">
        <v>2871371.1</v>
      </c>
      <c r="I97" s="48">
        <v>2871371.1</v>
      </c>
      <c r="J97" s="48">
        <v>2871371.1</v>
      </c>
      <c r="K97" s="48">
        <v>0</v>
      </c>
      <c r="L97" s="48">
        <v>0</v>
      </c>
      <c r="M97" s="48">
        <v>0</v>
      </c>
      <c r="N97" s="48">
        <v>0</v>
      </c>
      <c r="O97" s="69" t="s">
        <v>209</v>
      </c>
    </row>
    <row r="98" spans="1:15" s="19" customFormat="1" ht="112.5" x14ac:dyDescent="0.15">
      <c r="A98" s="56" t="s">
        <v>69</v>
      </c>
      <c r="B98" s="6" t="s">
        <v>70</v>
      </c>
      <c r="C98" s="48">
        <f>E98+H98+K98+M98</f>
        <v>143997.5</v>
      </c>
      <c r="D98" s="48">
        <f>F98+J98+L98+N98</f>
        <v>131234.32955000002</v>
      </c>
      <c r="E98" s="48">
        <v>0</v>
      </c>
      <c r="F98" s="48">
        <v>0</v>
      </c>
      <c r="G98" s="48">
        <v>0</v>
      </c>
      <c r="H98" s="48">
        <v>0</v>
      </c>
      <c r="I98" s="48">
        <v>0</v>
      </c>
      <c r="J98" s="48">
        <v>0</v>
      </c>
      <c r="K98" s="48">
        <v>0</v>
      </c>
      <c r="L98" s="48">
        <v>0</v>
      </c>
      <c r="M98" s="48">
        <v>143997.5</v>
      </c>
      <c r="N98" s="65">
        <v>131234.32955000002</v>
      </c>
      <c r="O98" s="72" t="s">
        <v>234</v>
      </c>
    </row>
    <row r="99" spans="1:15" s="9" customFormat="1" x14ac:dyDescent="0.25">
      <c r="A99" s="27"/>
      <c r="B99" s="30" t="s">
        <v>127</v>
      </c>
      <c r="C99" s="53">
        <f>E99+H99+M99</f>
        <v>15577709.505419999</v>
      </c>
      <c r="D99" s="53">
        <f t="shared" ref="D99:N99" si="22">D7+D77+D81+D91+D93+D96</f>
        <v>14539090.169073993</v>
      </c>
      <c r="E99" s="53">
        <f t="shared" si="22"/>
        <v>3363710.625</v>
      </c>
      <c r="F99" s="53">
        <f t="shared" si="22"/>
        <v>3546593.3869739994</v>
      </c>
      <c r="G99" s="53">
        <f t="shared" si="22"/>
        <v>5012585.68303</v>
      </c>
      <c r="H99" s="53">
        <f t="shared" si="22"/>
        <v>5113821.0804200005</v>
      </c>
      <c r="I99" s="53">
        <f t="shared" si="22"/>
        <v>5113821.0804200005</v>
      </c>
      <c r="J99" s="53">
        <f t="shared" si="22"/>
        <v>5049970.8065899992</v>
      </c>
      <c r="K99" s="52">
        <f t="shared" si="22"/>
        <v>0</v>
      </c>
      <c r="L99" s="52">
        <f t="shared" si="22"/>
        <v>0</v>
      </c>
      <c r="M99" s="52">
        <f t="shared" si="22"/>
        <v>7100177.7999999998</v>
      </c>
      <c r="N99" s="53">
        <f t="shared" si="22"/>
        <v>5975843.1755099939</v>
      </c>
      <c r="O99" s="31"/>
    </row>
    <row r="100" spans="1:15" s="9" customFormat="1" x14ac:dyDescent="0.25">
      <c r="A100" s="20"/>
      <c r="B100" s="26" t="s">
        <v>263</v>
      </c>
      <c r="C100" s="54"/>
      <c r="D100" s="54"/>
      <c r="E100" s="61">
        <v>3363710.6</v>
      </c>
      <c r="F100" s="61"/>
      <c r="G100" s="61"/>
      <c r="H100" s="61">
        <v>5113821.0999999996</v>
      </c>
      <c r="I100" s="61"/>
      <c r="J100" s="61"/>
      <c r="K100" s="55"/>
      <c r="L100" s="55"/>
      <c r="M100" s="55">
        <v>7100177.7999999998</v>
      </c>
      <c r="N100" s="55"/>
      <c r="O100" s="12">
        <f>E100+H100+M100</f>
        <v>15577709.5</v>
      </c>
    </row>
    <row r="101" spans="1:15" s="9" customFormat="1" x14ac:dyDescent="0.25">
      <c r="A101" s="20" t="s">
        <v>171</v>
      </c>
      <c r="B101" s="26" t="s">
        <v>235</v>
      </c>
      <c r="C101" s="54"/>
      <c r="D101" s="54"/>
      <c r="E101" s="61">
        <f>E100-E99</f>
        <v>-2.4999999906867743E-2</v>
      </c>
      <c r="F101" s="61"/>
      <c r="G101" s="61"/>
      <c r="H101" s="61">
        <f>H100-H99</f>
        <v>1.9579999148845673E-2</v>
      </c>
      <c r="I101" s="61"/>
      <c r="J101" s="61"/>
      <c r="K101" s="55"/>
      <c r="L101" s="55"/>
      <c r="M101" s="55">
        <f>M100-M99</f>
        <v>0</v>
      </c>
      <c r="N101" s="55"/>
      <c r="O101" s="12"/>
    </row>
    <row r="102" spans="1:15" s="9" customFormat="1" x14ac:dyDescent="0.25">
      <c r="A102" s="20"/>
      <c r="B102" s="26"/>
      <c r="C102" s="54"/>
      <c r="D102" s="54"/>
      <c r="E102" s="61"/>
      <c r="F102" s="61"/>
      <c r="G102" s="61"/>
      <c r="H102" s="61"/>
      <c r="I102" s="61"/>
      <c r="J102" s="61"/>
      <c r="K102" s="55"/>
      <c r="L102" s="55"/>
      <c r="M102" s="55"/>
      <c r="N102" s="55"/>
      <c r="O102" s="12"/>
    </row>
    <row r="103" spans="1:15" s="9" customFormat="1" x14ac:dyDescent="0.25">
      <c r="A103" s="20"/>
      <c r="B103" s="26"/>
      <c r="C103" s="54"/>
      <c r="D103" s="54"/>
      <c r="E103" s="61"/>
      <c r="F103" s="61"/>
      <c r="G103" s="61"/>
      <c r="H103" s="61"/>
      <c r="I103" s="61"/>
      <c r="J103" s="61"/>
      <c r="K103" s="55"/>
      <c r="L103" s="55"/>
      <c r="M103" s="55"/>
      <c r="N103" s="55"/>
      <c r="O103" s="12"/>
    </row>
    <row r="104" spans="1:15" s="9" customFormat="1" x14ac:dyDescent="0.25">
      <c r="A104" s="20"/>
      <c r="B104" s="26"/>
      <c r="C104" s="54"/>
      <c r="D104" s="54"/>
      <c r="E104" s="61"/>
      <c r="F104" s="61"/>
      <c r="G104" s="61"/>
      <c r="H104" s="61"/>
      <c r="I104" s="61"/>
      <c r="J104" s="61"/>
      <c r="K104" s="55"/>
      <c r="L104" s="55"/>
      <c r="M104" s="55"/>
      <c r="N104" s="55"/>
      <c r="O104" s="12"/>
    </row>
    <row r="105" spans="1:15" s="9" customFormat="1" x14ac:dyDescent="0.25">
      <c r="A105" s="20"/>
      <c r="B105" s="26"/>
      <c r="C105" s="54"/>
      <c r="D105" s="54"/>
      <c r="E105" s="61"/>
      <c r="F105" s="61"/>
      <c r="G105" s="61"/>
      <c r="H105" s="61"/>
      <c r="I105" s="61"/>
      <c r="J105" s="61"/>
      <c r="K105" s="55"/>
      <c r="L105" s="55"/>
      <c r="M105" s="55"/>
      <c r="N105" s="55"/>
      <c r="O105" s="12"/>
    </row>
    <row r="106" spans="1:15" s="9" customFormat="1" x14ac:dyDescent="0.25">
      <c r="A106" s="20"/>
      <c r="B106" s="26"/>
      <c r="C106" s="54"/>
      <c r="D106" s="54"/>
      <c r="E106" s="61"/>
      <c r="F106" s="61"/>
      <c r="G106" s="61"/>
      <c r="H106" s="61"/>
      <c r="I106" s="61"/>
      <c r="J106" s="61"/>
      <c r="K106" s="55"/>
      <c r="L106" s="55"/>
      <c r="M106" s="55"/>
      <c r="N106" s="55"/>
      <c r="O106" s="12"/>
    </row>
    <row r="107" spans="1:15" s="9" customFormat="1" x14ac:dyDescent="0.25">
      <c r="A107" s="20"/>
      <c r="B107" s="26"/>
      <c r="C107" s="54"/>
      <c r="D107" s="54"/>
      <c r="E107" s="61"/>
      <c r="F107" s="61"/>
      <c r="G107" s="61"/>
      <c r="H107" s="61"/>
      <c r="I107" s="61"/>
      <c r="J107" s="61"/>
      <c r="K107" s="55"/>
      <c r="L107" s="55"/>
      <c r="M107" s="55"/>
      <c r="N107" s="55"/>
      <c r="O107" s="12"/>
    </row>
    <row r="108" spans="1:15" s="9" customFormat="1" x14ac:dyDescent="0.25">
      <c r="A108" s="20"/>
      <c r="B108" s="26"/>
      <c r="C108" s="54"/>
      <c r="D108" s="54"/>
      <c r="E108" s="61"/>
      <c r="F108" s="61"/>
      <c r="G108" s="61"/>
      <c r="H108" s="61"/>
      <c r="I108" s="61"/>
      <c r="J108" s="61"/>
      <c r="K108" s="55"/>
      <c r="L108" s="55"/>
      <c r="M108" s="55"/>
      <c r="N108" s="55"/>
      <c r="O108" s="12"/>
    </row>
    <row r="109" spans="1:15" s="9" customFormat="1" x14ac:dyDescent="0.25">
      <c r="A109" s="20"/>
      <c r="B109" s="26"/>
      <c r="C109" s="54"/>
      <c r="D109" s="54"/>
      <c r="E109" s="61"/>
      <c r="F109" s="61"/>
      <c r="G109" s="61"/>
      <c r="H109" s="61"/>
      <c r="I109" s="61"/>
      <c r="J109" s="61"/>
      <c r="K109" s="55"/>
      <c r="L109" s="55"/>
      <c r="M109" s="55"/>
      <c r="N109" s="55"/>
      <c r="O109" s="12"/>
    </row>
    <row r="110" spans="1:15" s="9" customFormat="1" x14ac:dyDescent="0.25">
      <c r="A110" s="20"/>
      <c r="B110" s="26"/>
      <c r="C110" s="54"/>
      <c r="D110" s="54"/>
      <c r="E110" s="61"/>
      <c r="F110" s="61"/>
      <c r="G110" s="61"/>
      <c r="H110" s="61"/>
      <c r="I110" s="61"/>
      <c r="J110" s="61"/>
      <c r="K110" s="55"/>
      <c r="L110" s="55"/>
      <c r="M110" s="55"/>
      <c r="N110" s="55"/>
      <c r="O110" s="12"/>
    </row>
    <row r="111" spans="1:15" s="9" customFormat="1" x14ac:dyDescent="0.25">
      <c r="A111" s="20"/>
      <c r="B111" s="26"/>
      <c r="C111" s="54"/>
      <c r="D111" s="54"/>
      <c r="E111" s="61"/>
      <c r="F111" s="61"/>
      <c r="G111" s="61"/>
      <c r="H111" s="61"/>
      <c r="I111" s="61"/>
      <c r="J111" s="61"/>
      <c r="K111" s="55"/>
      <c r="L111" s="55"/>
      <c r="M111" s="55"/>
      <c r="N111" s="55"/>
      <c r="O111" s="12"/>
    </row>
    <row r="112" spans="1:15" s="9" customFormat="1" x14ac:dyDescent="0.25">
      <c r="A112" s="20"/>
      <c r="B112" s="26"/>
      <c r="C112" s="54"/>
      <c r="D112" s="54"/>
      <c r="E112" s="61"/>
      <c r="F112" s="61"/>
      <c r="G112" s="61"/>
      <c r="H112" s="61"/>
      <c r="I112" s="61"/>
      <c r="J112" s="61"/>
      <c r="K112" s="55"/>
      <c r="L112" s="55"/>
      <c r="M112" s="55"/>
      <c r="N112" s="55"/>
      <c r="O112" s="12"/>
    </row>
    <row r="113" spans="1:15" s="9" customFormat="1" x14ac:dyDescent="0.25">
      <c r="A113" s="20"/>
      <c r="B113" s="26"/>
      <c r="C113" s="54"/>
      <c r="D113" s="54"/>
      <c r="E113" s="61"/>
      <c r="F113" s="61"/>
      <c r="G113" s="61"/>
      <c r="H113" s="61"/>
      <c r="I113" s="61"/>
      <c r="J113" s="61"/>
      <c r="K113" s="55"/>
      <c r="L113" s="55"/>
      <c r="M113" s="55"/>
      <c r="N113" s="55"/>
      <c r="O113" s="12"/>
    </row>
    <row r="114" spans="1:15" s="9" customFormat="1" x14ac:dyDescent="0.25">
      <c r="A114" s="20"/>
      <c r="B114" s="26"/>
      <c r="C114" s="54"/>
      <c r="D114" s="54"/>
      <c r="E114" s="61"/>
      <c r="F114" s="61"/>
      <c r="G114" s="61"/>
      <c r="H114" s="61"/>
      <c r="I114" s="61"/>
      <c r="J114" s="61"/>
      <c r="K114" s="55"/>
      <c r="L114" s="55"/>
      <c r="M114" s="55"/>
      <c r="N114" s="55"/>
      <c r="O114" s="12"/>
    </row>
    <row r="115" spans="1:15" s="9" customFormat="1" x14ac:dyDescent="0.25">
      <c r="A115" s="20"/>
      <c r="B115" s="26"/>
      <c r="C115" s="54"/>
      <c r="D115" s="54"/>
      <c r="E115" s="61"/>
      <c r="F115" s="61"/>
      <c r="G115" s="61"/>
      <c r="H115" s="61"/>
      <c r="I115" s="61"/>
      <c r="J115" s="61"/>
      <c r="K115" s="55"/>
      <c r="L115" s="55"/>
      <c r="M115" s="55"/>
      <c r="N115" s="55"/>
      <c r="O115" s="12"/>
    </row>
    <row r="116" spans="1:15" s="9" customFormat="1" x14ac:dyDescent="0.25">
      <c r="A116" s="20"/>
      <c r="B116" s="26"/>
      <c r="C116" s="54"/>
      <c r="D116" s="54"/>
      <c r="E116" s="61"/>
      <c r="F116" s="61"/>
      <c r="G116" s="61"/>
      <c r="H116" s="61"/>
      <c r="I116" s="61"/>
      <c r="J116" s="61"/>
      <c r="K116" s="55"/>
      <c r="L116" s="55"/>
      <c r="M116" s="55"/>
      <c r="N116" s="55"/>
      <c r="O116" s="12"/>
    </row>
    <row r="117" spans="1:15" s="9" customFormat="1" x14ac:dyDescent="0.25">
      <c r="A117" s="20"/>
      <c r="B117" s="26"/>
      <c r="C117" s="54"/>
      <c r="D117" s="54"/>
      <c r="E117" s="61"/>
      <c r="F117" s="61"/>
      <c r="G117" s="61"/>
      <c r="H117" s="61"/>
      <c r="I117" s="61"/>
      <c r="J117" s="61"/>
      <c r="K117" s="55"/>
      <c r="L117" s="55"/>
      <c r="M117" s="55"/>
      <c r="N117" s="55"/>
      <c r="O117" s="12"/>
    </row>
    <row r="118" spans="1:15" s="9" customFormat="1" x14ac:dyDescent="0.25">
      <c r="A118" s="20"/>
      <c r="B118" s="26"/>
      <c r="C118" s="54"/>
      <c r="D118" s="54"/>
      <c r="E118" s="61"/>
      <c r="F118" s="61"/>
      <c r="G118" s="61"/>
      <c r="H118" s="61"/>
      <c r="I118" s="61"/>
      <c r="J118" s="61"/>
      <c r="K118" s="55"/>
      <c r="L118" s="55"/>
      <c r="M118" s="55"/>
      <c r="N118" s="55"/>
      <c r="O118" s="12"/>
    </row>
    <row r="119" spans="1:15" s="9" customFormat="1" x14ac:dyDescent="0.25">
      <c r="A119" s="20"/>
      <c r="B119" s="26"/>
      <c r="C119" s="54"/>
      <c r="D119" s="54"/>
      <c r="E119" s="61"/>
      <c r="F119" s="61"/>
      <c r="G119" s="61"/>
      <c r="H119" s="61"/>
      <c r="I119" s="61"/>
      <c r="J119" s="61"/>
      <c r="K119" s="55"/>
      <c r="L119" s="55"/>
      <c r="M119" s="55"/>
      <c r="N119" s="55"/>
      <c r="O119" s="12"/>
    </row>
    <row r="120" spans="1:15" s="9" customFormat="1" x14ac:dyDescent="0.25">
      <c r="A120" s="20"/>
      <c r="B120" s="26"/>
      <c r="C120" s="54"/>
      <c r="D120" s="54"/>
      <c r="E120" s="61"/>
      <c r="F120" s="61"/>
      <c r="G120" s="61"/>
      <c r="H120" s="61"/>
      <c r="I120" s="61"/>
      <c r="J120" s="61"/>
      <c r="K120" s="55"/>
      <c r="L120" s="55"/>
      <c r="M120" s="55"/>
      <c r="N120" s="55"/>
      <c r="O120" s="12"/>
    </row>
    <row r="121" spans="1:15" s="9" customFormat="1" x14ac:dyDescent="0.25">
      <c r="A121" s="20"/>
      <c r="B121" s="26"/>
      <c r="C121" s="54"/>
      <c r="D121" s="54"/>
      <c r="E121" s="61"/>
      <c r="F121" s="61"/>
      <c r="G121" s="61"/>
      <c r="H121" s="61"/>
      <c r="I121" s="61"/>
      <c r="J121" s="61"/>
      <c r="K121" s="55"/>
      <c r="L121" s="55"/>
      <c r="M121" s="55"/>
      <c r="N121" s="55"/>
      <c r="O121" s="12"/>
    </row>
    <row r="122" spans="1:15" s="9" customFormat="1" x14ac:dyDescent="0.25">
      <c r="A122" s="20"/>
      <c r="B122" s="26"/>
      <c r="C122" s="54"/>
      <c r="D122" s="54"/>
      <c r="E122" s="61"/>
      <c r="F122" s="61"/>
      <c r="G122" s="61"/>
      <c r="H122" s="61"/>
      <c r="I122" s="61"/>
      <c r="J122" s="61"/>
      <c r="K122" s="55"/>
      <c r="L122" s="55"/>
      <c r="M122" s="55"/>
      <c r="N122" s="55"/>
      <c r="O122" s="12"/>
    </row>
    <row r="123" spans="1:15" s="9" customFormat="1" x14ac:dyDescent="0.25">
      <c r="A123" s="20"/>
      <c r="B123" s="26"/>
      <c r="C123" s="54"/>
      <c r="D123" s="54"/>
      <c r="E123" s="61"/>
      <c r="F123" s="61"/>
      <c r="G123" s="61"/>
      <c r="H123" s="61"/>
      <c r="I123" s="61"/>
      <c r="J123" s="61"/>
      <c r="K123" s="55"/>
      <c r="L123" s="55"/>
      <c r="M123" s="55"/>
      <c r="N123" s="55"/>
      <c r="O123" s="12"/>
    </row>
    <row r="124" spans="1:15" s="9" customFormat="1" x14ac:dyDescent="0.25">
      <c r="A124" s="20"/>
      <c r="B124" s="26"/>
      <c r="C124" s="54"/>
      <c r="D124" s="54"/>
      <c r="E124" s="61"/>
      <c r="F124" s="61"/>
      <c r="G124" s="61"/>
      <c r="H124" s="61"/>
      <c r="I124" s="61"/>
      <c r="J124" s="61"/>
      <c r="K124" s="55"/>
      <c r="L124" s="55"/>
      <c r="M124" s="55"/>
      <c r="N124" s="55"/>
      <c r="O124" s="12"/>
    </row>
    <row r="125" spans="1:15" s="9" customFormat="1" x14ac:dyDescent="0.25">
      <c r="A125" s="20"/>
      <c r="B125" s="26"/>
      <c r="C125" s="54"/>
      <c r="D125" s="54"/>
      <c r="E125" s="61"/>
      <c r="F125" s="61"/>
      <c r="G125" s="61"/>
      <c r="H125" s="61"/>
      <c r="I125" s="61"/>
      <c r="J125" s="61"/>
      <c r="K125" s="55"/>
      <c r="L125" s="55"/>
      <c r="M125" s="55"/>
      <c r="N125" s="55"/>
      <c r="O125" s="12"/>
    </row>
    <row r="126" spans="1:15" s="9" customFormat="1" x14ac:dyDescent="0.25">
      <c r="A126" s="20"/>
      <c r="B126" s="26"/>
      <c r="C126" s="54"/>
      <c r="D126" s="54"/>
      <c r="E126" s="61"/>
      <c r="F126" s="61"/>
      <c r="G126" s="61"/>
      <c r="H126" s="61"/>
      <c r="I126" s="61"/>
      <c r="J126" s="61"/>
      <c r="K126" s="55"/>
      <c r="L126" s="55"/>
      <c r="M126" s="55"/>
      <c r="N126" s="55"/>
      <c r="O126" s="12"/>
    </row>
    <row r="127" spans="1:15" s="9" customFormat="1" x14ac:dyDescent="0.25">
      <c r="A127" s="20"/>
      <c r="B127" s="26"/>
      <c r="C127" s="54"/>
      <c r="D127" s="54"/>
      <c r="E127" s="61"/>
      <c r="F127" s="61"/>
      <c r="G127" s="61"/>
      <c r="H127" s="61"/>
      <c r="I127" s="61"/>
      <c r="J127" s="61"/>
      <c r="K127" s="55"/>
      <c r="L127" s="55"/>
      <c r="M127" s="55"/>
      <c r="N127" s="55"/>
      <c r="O127" s="12"/>
    </row>
    <row r="128" spans="1:15" s="9" customFormat="1" x14ac:dyDescent="0.25">
      <c r="A128" s="20"/>
      <c r="B128" s="26"/>
      <c r="C128" s="54"/>
      <c r="D128" s="54"/>
      <c r="E128" s="61"/>
      <c r="F128" s="61"/>
      <c r="G128" s="61"/>
      <c r="H128" s="61"/>
      <c r="I128" s="61"/>
      <c r="J128" s="61"/>
      <c r="K128" s="55"/>
      <c r="L128" s="55"/>
      <c r="M128" s="55"/>
      <c r="N128" s="55"/>
      <c r="O128" s="12"/>
    </row>
    <row r="129" spans="1:15" s="9" customFormat="1" x14ac:dyDescent="0.25">
      <c r="A129" s="20"/>
      <c r="B129" s="26"/>
      <c r="C129" s="54"/>
      <c r="D129" s="54"/>
      <c r="E129" s="61"/>
      <c r="F129" s="61"/>
      <c r="G129" s="61"/>
      <c r="H129" s="61"/>
      <c r="I129" s="61"/>
      <c r="J129" s="61"/>
      <c r="K129" s="55"/>
      <c r="L129" s="55"/>
      <c r="M129" s="55"/>
      <c r="N129" s="55"/>
      <c r="O129" s="12"/>
    </row>
    <row r="130" spans="1:15" s="9" customFormat="1" x14ac:dyDescent="0.25">
      <c r="A130" s="20"/>
      <c r="B130" s="26"/>
      <c r="C130" s="54"/>
      <c r="D130" s="54"/>
      <c r="E130" s="61"/>
      <c r="F130" s="61"/>
      <c r="G130" s="61"/>
      <c r="H130" s="61"/>
      <c r="I130" s="61"/>
      <c r="J130" s="61"/>
      <c r="K130" s="55"/>
      <c r="L130" s="55"/>
      <c r="M130" s="55"/>
      <c r="N130" s="55"/>
      <c r="O130" s="12"/>
    </row>
    <row r="131" spans="1:15" s="9" customFormat="1" x14ac:dyDescent="0.25">
      <c r="A131" s="20"/>
      <c r="B131" s="26"/>
      <c r="C131" s="54"/>
      <c r="D131" s="54"/>
      <c r="E131" s="61"/>
      <c r="F131" s="61"/>
      <c r="G131" s="61"/>
      <c r="H131" s="61"/>
      <c r="I131" s="61"/>
      <c r="J131" s="61"/>
      <c r="K131" s="55"/>
      <c r="L131" s="55"/>
      <c r="M131" s="55"/>
      <c r="N131" s="55"/>
      <c r="O131" s="12"/>
    </row>
    <row r="132" spans="1:15" s="9" customFormat="1" x14ac:dyDescent="0.25">
      <c r="A132" s="20"/>
      <c r="B132" s="26"/>
      <c r="C132" s="54"/>
      <c r="D132" s="54"/>
      <c r="E132" s="61"/>
      <c r="F132" s="61"/>
      <c r="G132" s="61"/>
      <c r="H132" s="61"/>
      <c r="I132" s="61"/>
      <c r="J132" s="61"/>
      <c r="K132" s="55"/>
      <c r="L132" s="55"/>
      <c r="M132" s="55"/>
      <c r="N132" s="55"/>
      <c r="O132" s="12"/>
    </row>
    <row r="133" spans="1:15" s="9" customFormat="1" x14ac:dyDescent="0.25">
      <c r="A133" s="20"/>
      <c r="B133" s="26"/>
      <c r="C133" s="54"/>
      <c r="D133" s="54"/>
      <c r="E133" s="61"/>
      <c r="F133" s="61"/>
      <c r="G133" s="61"/>
      <c r="H133" s="61"/>
      <c r="I133" s="61"/>
      <c r="J133" s="61"/>
      <c r="K133" s="55"/>
      <c r="L133" s="55"/>
      <c r="M133" s="55"/>
      <c r="N133" s="55"/>
      <c r="O133" s="12"/>
    </row>
    <row r="134" spans="1:15" s="9" customFormat="1" x14ac:dyDescent="0.25">
      <c r="A134" s="20"/>
      <c r="B134" s="26"/>
      <c r="C134" s="54"/>
      <c r="D134" s="54"/>
      <c r="E134" s="61"/>
      <c r="F134" s="61"/>
      <c r="G134" s="61"/>
      <c r="H134" s="61"/>
      <c r="I134" s="61"/>
      <c r="J134" s="61"/>
      <c r="K134" s="55"/>
      <c r="L134" s="55"/>
      <c r="M134" s="55"/>
      <c r="N134" s="55"/>
      <c r="O134" s="12"/>
    </row>
    <row r="135" spans="1:15" s="9" customFormat="1" x14ac:dyDescent="0.25">
      <c r="A135" s="20"/>
      <c r="B135" s="26"/>
      <c r="C135" s="54"/>
      <c r="D135" s="54"/>
      <c r="E135" s="61"/>
      <c r="F135" s="61"/>
      <c r="G135" s="61"/>
      <c r="H135" s="61"/>
      <c r="I135" s="61"/>
      <c r="J135" s="61"/>
      <c r="K135" s="55"/>
      <c r="L135" s="55"/>
      <c r="M135" s="55"/>
      <c r="N135" s="55"/>
      <c r="O135" s="12"/>
    </row>
    <row r="136" spans="1:15" s="9" customFormat="1" x14ac:dyDescent="0.25">
      <c r="A136" s="20"/>
      <c r="B136" s="26"/>
      <c r="C136" s="54"/>
      <c r="D136" s="54"/>
      <c r="E136" s="61"/>
      <c r="F136" s="61"/>
      <c r="G136" s="61"/>
      <c r="H136" s="61"/>
      <c r="I136" s="61"/>
      <c r="J136" s="61"/>
      <c r="K136" s="55"/>
      <c r="L136" s="55"/>
      <c r="M136" s="55"/>
      <c r="N136" s="55"/>
      <c r="O136" s="12"/>
    </row>
    <row r="137" spans="1:15" s="9" customFormat="1" x14ac:dyDescent="0.25">
      <c r="A137" s="20"/>
      <c r="B137" s="26"/>
      <c r="C137" s="54"/>
      <c r="D137" s="54"/>
      <c r="E137" s="61"/>
      <c r="F137" s="61"/>
      <c r="G137" s="61"/>
      <c r="H137" s="61"/>
      <c r="I137" s="61"/>
      <c r="J137" s="61"/>
      <c r="K137" s="55"/>
      <c r="L137" s="55"/>
      <c r="M137" s="55"/>
      <c r="N137" s="55"/>
      <c r="O137" s="12"/>
    </row>
    <row r="138" spans="1:15" s="9" customFormat="1" x14ac:dyDescent="0.25">
      <c r="A138" s="20"/>
      <c r="B138" s="26"/>
      <c r="C138" s="54"/>
      <c r="D138" s="54"/>
      <c r="E138" s="61"/>
      <c r="F138" s="61"/>
      <c r="G138" s="61"/>
      <c r="H138" s="61"/>
      <c r="I138" s="61"/>
      <c r="J138" s="61"/>
      <c r="K138" s="55"/>
      <c r="L138" s="55"/>
      <c r="M138" s="55"/>
      <c r="N138" s="55"/>
      <c r="O138" s="12"/>
    </row>
    <row r="139" spans="1:15" s="9" customFormat="1" x14ac:dyDescent="0.25">
      <c r="A139" s="20"/>
      <c r="B139" s="26"/>
      <c r="C139" s="54"/>
      <c r="D139" s="54"/>
      <c r="E139" s="61"/>
      <c r="F139" s="61"/>
      <c r="G139" s="61"/>
      <c r="H139" s="61"/>
      <c r="I139" s="61"/>
      <c r="J139" s="61"/>
      <c r="K139" s="55"/>
      <c r="L139" s="55"/>
      <c r="M139" s="55"/>
      <c r="N139" s="55"/>
      <c r="O139" s="12"/>
    </row>
    <row r="140" spans="1:15" s="9" customFormat="1" x14ac:dyDescent="0.25">
      <c r="A140" s="20"/>
      <c r="B140" s="26"/>
      <c r="C140" s="54"/>
      <c r="D140" s="54"/>
      <c r="E140" s="61"/>
      <c r="F140" s="61"/>
      <c r="G140" s="61"/>
      <c r="H140" s="61"/>
      <c r="I140" s="61"/>
      <c r="J140" s="61"/>
      <c r="K140" s="55"/>
      <c r="L140" s="55"/>
      <c r="M140" s="55"/>
      <c r="N140" s="55"/>
      <c r="O140" s="12"/>
    </row>
    <row r="141" spans="1:15" s="9" customFormat="1" x14ac:dyDescent="0.25">
      <c r="A141" s="20"/>
      <c r="B141" s="26"/>
      <c r="C141" s="54"/>
      <c r="D141" s="54"/>
      <c r="E141" s="61"/>
      <c r="F141" s="61"/>
      <c r="G141" s="61"/>
      <c r="H141" s="61"/>
      <c r="I141" s="61"/>
      <c r="J141" s="61"/>
      <c r="K141" s="55"/>
      <c r="L141" s="55"/>
      <c r="M141" s="55"/>
      <c r="N141" s="55"/>
      <c r="O141" s="12"/>
    </row>
    <row r="142" spans="1:15" s="9" customFormat="1" x14ac:dyDescent="0.25">
      <c r="A142" s="20"/>
      <c r="B142" s="26"/>
      <c r="C142" s="54"/>
      <c r="D142" s="54"/>
      <c r="E142" s="61"/>
      <c r="F142" s="61"/>
      <c r="G142" s="61"/>
      <c r="H142" s="61"/>
      <c r="I142" s="61"/>
      <c r="J142" s="61"/>
      <c r="K142" s="55"/>
      <c r="L142" s="55"/>
      <c r="M142" s="55"/>
      <c r="N142" s="55"/>
      <c r="O142" s="12"/>
    </row>
    <row r="143" spans="1:15" s="9" customFormat="1" x14ac:dyDescent="0.25">
      <c r="A143" s="20"/>
      <c r="B143" s="26"/>
      <c r="C143" s="54"/>
      <c r="D143" s="54"/>
      <c r="E143" s="61"/>
      <c r="F143" s="61"/>
      <c r="G143" s="61"/>
      <c r="H143" s="61"/>
      <c r="I143" s="61"/>
      <c r="J143" s="61"/>
      <c r="K143" s="55"/>
      <c r="L143" s="55"/>
      <c r="M143" s="55"/>
      <c r="N143" s="55"/>
      <c r="O143" s="12"/>
    </row>
    <row r="144" spans="1:15" s="9" customFormat="1" x14ac:dyDescent="0.25">
      <c r="A144" s="20"/>
      <c r="B144" s="26"/>
      <c r="C144" s="54"/>
      <c r="D144" s="54"/>
      <c r="E144" s="61"/>
      <c r="F144" s="61"/>
      <c r="G144" s="61"/>
      <c r="H144" s="61"/>
      <c r="I144" s="61"/>
      <c r="J144" s="61"/>
      <c r="K144" s="55"/>
      <c r="L144" s="55"/>
      <c r="M144" s="55"/>
      <c r="N144" s="55"/>
      <c r="O144" s="12"/>
    </row>
    <row r="145" spans="1:15" s="9" customFormat="1" x14ac:dyDescent="0.25">
      <c r="A145" s="20"/>
      <c r="B145" s="26"/>
      <c r="C145" s="54"/>
      <c r="D145" s="54"/>
      <c r="E145" s="61"/>
      <c r="F145" s="61"/>
      <c r="G145" s="61"/>
      <c r="H145" s="61"/>
      <c r="I145" s="61"/>
      <c r="J145" s="61"/>
      <c r="K145" s="55"/>
      <c r="L145" s="55"/>
      <c r="M145" s="55"/>
      <c r="N145" s="55"/>
      <c r="O145" s="12"/>
    </row>
    <row r="146" spans="1:15" s="9" customFormat="1" x14ac:dyDescent="0.25">
      <c r="A146" s="20"/>
      <c r="B146" s="26"/>
      <c r="C146" s="54"/>
      <c r="D146" s="54"/>
      <c r="E146" s="61"/>
      <c r="F146" s="61"/>
      <c r="G146" s="61"/>
      <c r="H146" s="61"/>
      <c r="I146" s="61"/>
      <c r="J146" s="61"/>
      <c r="K146" s="55"/>
      <c r="L146" s="55"/>
      <c r="M146" s="55"/>
      <c r="N146" s="55"/>
      <c r="O146" s="12"/>
    </row>
    <row r="147" spans="1:15" s="9" customFormat="1" x14ac:dyDescent="0.25">
      <c r="A147" s="20"/>
      <c r="B147" s="26"/>
      <c r="C147" s="54"/>
      <c r="D147" s="54"/>
      <c r="E147" s="61"/>
      <c r="F147" s="61"/>
      <c r="G147" s="61"/>
      <c r="H147" s="61"/>
      <c r="I147" s="61"/>
      <c r="J147" s="61"/>
      <c r="K147" s="55"/>
      <c r="L147" s="55"/>
      <c r="M147" s="55"/>
      <c r="N147" s="55"/>
      <c r="O147" s="12"/>
    </row>
    <row r="148" spans="1:15" s="9" customFormat="1" x14ac:dyDescent="0.25">
      <c r="A148" s="20"/>
      <c r="B148" s="26"/>
      <c r="C148" s="54"/>
      <c r="D148" s="54"/>
      <c r="E148" s="61"/>
      <c r="F148" s="61"/>
      <c r="G148" s="61"/>
      <c r="H148" s="61"/>
      <c r="I148" s="61"/>
      <c r="J148" s="61"/>
      <c r="K148" s="55"/>
      <c r="L148" s="55"/>
      <c r="M148" s="55"/>
      <c r="N148" s="55"/>
      <c r="O148" s="12"/>
    </row>
    <row r="149" spans="1:15" s="9" customFormat="1" x14ac:dyDescent="0.25">
      <c r="A149" s="20"/>
      <c r="B149" s="26"/>
      <c r="C149" s="54"/>
      <c r="D149" s="54"/>
      <c r="E149" s="61"/>
      <c r="F149" s="61"/>
      <c r="G149" s="61"/>
      <c r="H149" s="61"/>
      <c r="I149" s="61"/>
      <c r="J149" s="61"/>
      <c r="K149" s="55"/>
      <c r="L149" s="55"/>
      <c r="M149" s="55"/>
      <c r="N149" s="55"/>
      <c r="O149" s="12"/>
    </row>
    <row r="150" spans="1:15" s="9" customFormat="1" x14ac:dyDescent="0.25">
      <c r="A150" s="20"/>
      <c r="B150" s="26"/>
      <c r="C150" s="54"/>
      <c r="D150" s="54"/>
      <c r="E150" s="61"/>
      <c r="F150" s="61"/>
      <c r="G150" s="61"/>
      <c r="H150" s="61"/>
      <c r="I150" s="61"/>
      <c r="J150" s="61"/>
      <c r="K150" s="55"/>
      <c r="L150" s="55"/>
      <c r="M150" s="55"/>
      <c r="N150" s="55"/>
      <c r="O150" s="12"/>
    </row>
    <row r="151" spans="1:15" s="9" customFormat="1" x14ac:dyDescent="0.25">
      <c r="A151" s="20"/>
      <c r="B151" s="26"/>
      <c r="C151" s="54"/>
      <c r="D151" s="54"/>
      <c r="E151" s="61"/>
      <c r="F151" s="61"/>
      <c r="G151" s="61"/>
      <c r="H151" s="61"/>
      <c r="I151" s="61"/>
      <c r="J151" s="61"/>
      <c r="K151" s="55"/>
      <c r="L151" s="55"/>
      <c r="M151" s="55"/>
      <c r="N151" s="55"/>
      <c r="O151" s="12"/>
    </row>
    <row r="152" spans="1:15" s="9" customFormat="1" x14ac:dyDescent="0.25">
      <c r="A152" s="20"/>
      <c r="B152" s="26"/>
      <c r="C152" s="54"/>
      <c r="D152" s="54"/>
      <c r="E152" s="61"/>
      <c r="F152" s="61"/>
      <c r="G152" s="61"/>
      <c r="H152" s="61"/>
      <c r="I152" s="61"/>
      <c r="J152" s="61"/>
      <c r="K152" s="55"/>
      <c r="L152" s="55"/>
      <c r="M152" s="55"/>
      <c r="N152" s="55"/>
      <c r="O152" s="12"/>
    </row>
    <row r="153" spans="1:15" s="9" customFormat="1" x14ac:dyDescent="0.25">
      <c r="A153" s="20"/>
      <c r="B153" s="26"/>
      <c r="C153" s="54"/>
      <c r="D153" s="54"/>
      <c r="E153" s="61"/>
      <c r="F153" s="61"/>
      <c r="G153" s="61"/>
      <c r="H153" s="61"/>
      <c r="I153" s="61"/>
      <c r="J153" s="61"/>
      <c r="K153" s="55"/>
      <c r="L153" s="55"/>
      <c r="M153" s="55"/>
      <c r="N153" s="55"/>
      <c r="O153" s="12"/>
    </row>
    <row r="154" spans="1:15" s="9" customFormat="1" x14ac:dyDescent="0.25">
      <c r="A154" s="20"/>
      <c r="B154" s="26"/>
      <c r="C154" s="54"/>
      <c r="D154" s="54"/>
      <c r="E154" s="61"/>
      <c r="F154" s="61"/>
      <c r="G154" s="61"/>
      <c r="H154" s="61"/>
      <c r="I154" s="61"/>
      <c r="J154" s="61"/>
      <c r="K154" s="55"/>
      <c r="L154" s="55"/>
      <c r="M154" s="55"/>
      <c r="N154" s="55"/>
      <c r="O154" s="12"/>
    </row>
    <row r="155" spans="1:15" s="9" customFormat="1" x14ac:dyDescent="0.25">
      <c r="A155" s="20"/>
      <c r="B155" s="26"/>
      <c r="C155" s="54"/>
      <c r="D155" s="54"/>
      <c r="E155" s="61"/>
      <c r="F155" s="61"/>
      <c r="G155" s="61"/>
      <c r="H155" s="61"/>
      <c r="I155" s="61"/>
      <c r="J155" s="61"/>
      <c r="K155" s="55"/>
      <c r="L155" s="55"/>
      <c r="M155" s="55"/>
      <c r="N155" s="55"/>
      <c r="O155" s="12"/>
    </row>
    <row r="156" spans="1:15" s="9" customFormat="1" x14ac:dyDescent="0.25">
      <c r="A156" s="20"/>
      <c r="B156" s="26"/>
      <c r="C156" s="54"/>
      <c r="D156" s="54"/>
      <c r="E156" s="61"/>
      <c r="F156" s="61"/>
      <c r="G156" s="61"/>
      <c r="H156" s="61"/>
      <c r="I156" s="61"/>
      <c r="J156" s="61"/>
      <c r="K156" s="55"/>
      <c r="L156" s="55"/>
      <c r="M156" s="55"/>
      <c r="N156" s="55"/>
      <c r="O156" s="12"/>
    </row>
    <row r="157" spans="1:15" s="9" customFormat="1" x14ac:dyDescent="0.25">
      <c r="A157" s="20"/>
      <c r="B157" s="26"/>
      <c r="C157" s="54"/>
      <c r="D157" s="54"/>
      <c r="E157" s="61"/>
      <c r="F157" s="61"/>
      <c r="G157" s="61"/>
      <c r="H157" s="61"/>
      <c r="I157" s="61"/>
      <c r="J157" s="61"/>
      <c r="K157" s="55"/>
      <c r="L157" s="55"/>
      <c r="M157" s="55"/>
      <c r="N157" s="55"/>
      <c r="O157" s="12"/>
    </row>
    <row r="158" spans="1:15" s="9" customFormat="1" x14ac:dyDescent="0.25">
      <c r="A158" s="20"/>
      <c r="B158" s="26"/>
      <c r="C158" s="54"/>
      <c r="D158" s="54"/>
      <c r="E158" s="61"/>
      <c r="F158" s="61"/>
      <c r="G158" s="61"/>
      <c r="H158" s="61"/>
      <c r="I158" s="61"/>
      <c r="J158" s="61"/>
      <c r="K158" s="55"/>
      <c r="L158" s="55"/>
      <c r="M158" s="55"/>
      <c r="N158" s="55"/>
      <c r="O158" s="12"/>
    </row>
    <row r="159" spans="1:15" s="9" customFormat="1" x14ac:dyDescent="0.25">
      <c r="A159" s="20"/>
      <c r="B159" s="26"/>
      <c r="C159" s="54"/>
      <c r="D159" s="54"/>
      <c r="E159" s="61"/>
      <c r="F159" s="61"/>
      <c r="G159" s="61"/>
      <c r="H159" s="61"/>
      <c r="I159" s="61"/>
      <c r="J159" s="61"/>
      <c r="K159" s="55"/>
      <c r="L159" s="55"/>
      <c r="M159" s="55"/>
      <c r="N159" s="55"/>
      <c r="O159" s="12"/>
    </row>
    <row r="160" spans="1:15" s="9" customFormat="1" x14ac:dyDescent="0.25">
      <c r="A160" s="20"/>
      <c r="B160" s="26"/>
      <c r="C160" s="54"/>
      <c r="D160" s="54"/>
      <c r="E160" s="61"/>
      <c r="F160" s="61"/>
      <c r="G160" s="61"/>
      <c r="H160" s="61"/>
      <c r="I160" s="61"/>
      <c r="J160" s="61"/>
      <c r="K160" s="55"/>
      <c r="L160" s="55"/>
      <c r="M160" s="55"/>
      <c r="N160" s="55"/>
      <c r="O160" s="12"/>
    </row>
    <row r="161" spans="1:15" s="9" customFormat="1" x14ac:dyDescent="0.25">
      <c r="A161" s="20"/>
      <c r="B161" s="26"/>
      <c r="C161" s="54"/>
      <c r="D161" s="54"/>
      <c r="E161" s="61"/>
      <c r="F161" s="61"/>
      <c r="G161" s="61"/>
      <c r="H161" s="61"/>
      <c r="I161" s="61"/>
      <c r="J161" s="61"/>
      <c r="K161" s="55"/>
      <c r="L161" s="55"/>
      <c r="M161" s="55"/>
      <c r="N161" s="55"/>
      <c r="O161" s="12"/>
    </row>
    <row r="162" spans="1:15" s="9" customFormat="1" x14ac:dyDescent="0.25">
      <c r="A162" s="20"/>
      <c r="B162" s="26"/>
      <c r="C162" s="54"/>
      <c r="D162" s="54"/>
      <c r="E162" s="61"/>
      <c r="F162" s="61"/>
      <c r="G162" s="61"/>
      <c r="H162" s="61"/>
      <c r="I162" s="61"/>
      <c r="J162" s="61"/>
      <c r="K162" s="55"/>
      <c r="L162" s="55"/>
      <c r="M162" s="55"/>
      <c r="N162" s="55"/>
      <c r="O162" s="12"/>
    </row>
    <row r="163" spans="1:15" s="9" customFormat="1" x14ac:dyDescent="0.25">
      <c r="A163" s="20"/>
      <c r="B163" s="26"/>
      <c r="C163" s="54"/>
      <c r="D163" s="54"/>
      <c r="E163" s="61"/>
      <c r="F163" s="61"/>
      <c r="G163" s="61"/>
      <c r="H163" s="61"/>
      <c r="I163" s="61"/>
      <c r="J163" s="61"/>
      <c r="K163" s="55"/>
      <c r="L163" s="55"/>
      <c r="M163" s="55"/>
      <c r="N163" s="55"/>
      <c r="O163" s="12"/>
    </row>
    <row r="164" spans="1:15" s="9" customFormat="1" x14ac:dyDescent="0.25">
      <c r="A164" s="20"/>
      <c r="B164" s="26"/>
      <c r="C164" s="54"/>
      <c r="D164" s="54"/>
      <c r="E164" s="61"/>
      <c r="F164" s="61"/>
      <c r="G164" s="61"/>
      <c r="H164" s="61"/>
      <c r="I164" s="61"/>
      <c r="J164" s="61"/>
      <c r="K164" s="55"/>
      <c r="L164" s="55"/>
      <c r="M164" s="55"/>
      <c r="N164" s="55"/>
      <c r="O164" s="12"/>
    </row>
    <row r="165" spans="1:15" s="9" customFormat="1" x14ac:dyDescent="0.25">
      <c r="A165" s="20"/>
      <c r="B165" s="26"/>
      <c r="C165" s="54"/>
      <c r="D165" s="54"/>
      <c r="E165" s="61"/>
      <c r="F165" s="61"/>
      <c r="G165" s="61"/>
      <c r="H165" s="61"/>
      <c r="I165" s="61"/>
      <c r="J165" s="61"/>
      <c r="K165" s="55"/>
      <c r="L165" s="55"/>
      <c r="M165" s="55"/>
      <c r="N165" s="55"/>
      <c r="O165" s="12"/>
    </row>
    <row r="166" spans="1:15" s="9" customFormat="1" x14ac:dyDescent="0.25">
      <c r="A166" s="20"/>
      <c r="B166" s="26"/>
      <c r="C166" s="54"/>
      <c r="D166" s="54"/>
      <c r="E166" s="61"/>
      <c r="F166" s="61"/>
      <c r="G166" s="61"/>
      <c r="H166" s="61"/>
      <c r="I166" s="61"/>
      <c r="J166" s="61"/>
      <c r="K166" s="55"/>
      <c r="L166" s="55"/>
      <c r="M166" s="55"/>
      <c r="N166" s="55"/>
      <c r="O166" s="12"/>
    </row>
    <row r="167" spans="1:15" s="9" customFormat="1" x14ac:dyDescent="0.25">
      <c r="A167" s="20"/>
      <c r="B167" s="26"/>
      <c r="C167" s="54"/>
      <c r="D167" s="54"/>
      <c r="E167" s="61"/>
      <c r="F167" s="61"/>
      <c r="G167" s="61"/>
      <c r="H167" s="61"/>
      <c r="I167" s="61"/>
      <c r="J167" s="61"/>
      <c r="K167" s="55"/>
      <c r="L167" s="55"/>
      <c r="M167" s="55"/>
      <c r="N167" s="55"/>
      <c r="O167" s="12"/>
    </row>
    <row r="168" spans="1:15" s="9" customFormat="1" x14ac:dyDescent="0.25">
      <c r="A168" s="20"/>
      <c r="B168" s="26"/>
      <c r="C168" s="54"/>
      <c r="D168" s="54"/>
      <c r="E168" s="61"/>
      <c r="F168" s="61"/>
      <c r="G168" s="61"/>
      <c r="H168" s="61"/>
      <c r="I168" s="61"/>
      <c r="J168" s="61"/>
      <c r="K168" s="55"/>
      <c r="L168" s="55"/>
      <c r="M168" s="55"/>
      <c r="N168" s="55"/>
      <c r="O168" s="12"/>
    </row>
    <row r="169" spans="1:15" s="9" customFormat="1" x14ac:dyDescent="0.25">
      <c r="A169" s="20"/>
      <c r="B169" s="26"/>
      <c r="C169" s="54"/>
      <c r="D169" s="54"/>
      <c r="E169" s="61"/>
      <c r="F169" s="61"/>
      <c r="G169" s="61"/>
      <c r="H169" s="61"/>
      <c r="I169" s="61"/>
      <c r="J169" s="61"/>
      <c r="K169" s="55"/>
      <c r="L169" s="55"/>
      <c r="M169" s="55"/>
      <c r="N169" s="55"/>
      <c r="O169" s="12"/>
    </row>
    <row r="170" spans="1:15" s="9" customFormat="1" x14ac:dyDescent="0.25">
      <c r="A170" s="20"/>
      <c r="B170" s="26"/>
      <c r="C170" s="54"/>
      <c r="D170" s="54"/>
      <c r="E170" s="61"/>
      <c r="F170" s="61"/>
      <c r="G170" s="61"/>
      <c r="H170" s="61"/>
      <c r="I170" s="61"/>
      <c r="J170" s="61"/>
      <c r="K170" s="55"/>
      <c r="L170" s="55"/>
      <c r="M170" s="55"/>
      <c r="N170" s="55"/>
      <c r="O170" s="12"/>
    </row>
    <row r="171" spans="1:15" s="9" customFormat="1" x14ac:dyDescent="0.25">
      <c r="A171" s="20"/>
      <c r="B171" s="26"/>
      <c r="C171" s="54"/>
      <c r="D171" s="54"/>
      <c r="E171" s="61"/>
      <c r="F171" s="61"/>
      <c r="G171" s="61"/>
      <c r="H171" s="61"/>
      <c r="I171" s="61"/>
      <c r="J171" s="61"/>
      <c r="K171" s="55"/>
      <c r="L171" s="55"/>
      <c r="M171" s="55"/>
      <c r="N171" s="55"/>
      <c r="O171" s="12"/>
    </row>
    <row r="172" spans="1:15" s="9" customFormat="1" x14ac:dyDescent="0.25">
      <c r="A172" s="20"/>
      <c r="B172" s="26"/>
      <c r="C172" s="54"/>
      <c r="D172" s="54"/>
      <c r="E172" s="61"/>
      <c r="F172" s="61"/>
      <c r="G172" s="61"/>
      <c r="H172" s="61"/>
      <c r="I172" s="61"/>
      <c r="J172" s="61"/>
      <c r="K172" s="55"/>
      <c r="L172" s="55"/>
      <c r="M172" s="55"/>
      <c r="N172" s="55"/>
      <c r="O172" s="12"/>
    </row>
    <row r="173" spans="1:15" s="9" customFormat="1" x14ac:dyDescent="0.25">
      <c r="A173" s="20"/>
      <c r="B173" s="26"/>
      <c r="C173" s="54"/>
      <c r="D173" s="54"/>
      <c r="E173" s="61"/>
      <c r="F173" s="61"/>
      <c r="G173" s="61"/>
      <c r="H173" s="61"/>
      <c r="I173" s="61"/>
      <c r="J173" s="61"/>
      <c r="K173" s="55"/>
      <c r="L173" s="55"/>
      <c r="M173" s="55"/>
      <c r="N173" s="55"/>
      <c r="O173" s="12"/>
    </row>
    <row r="174" spans="1:15" s="9" customFormat="1" x14ac:dyDescent="0.25">
      <c r="A174" s="20"/>
      <c r="B174" s="26"/>
      <c r="C174" s="54"/>
      <c r="D174" s="54"/>
      <c r="E174" s="61"/>
      <c r="F174" s="61"/>
      <c r="G174" s="61"/>
      <c r="H174" s="61"/>
      <c r="I174" s="61"/>
      <c r="J174" s="61"/>
      <c r="K174" s="55"/>
      <c r="L174" s="55"/>
      <c r="M174" s="55"/>
      <c r="N174" s="55"/>
      <c r="O174" s="12"/>
    </row>
    <row r="175" spans="1:15" s="9" customFormat="1" x14ac:dyDescent="0.25">
      <c r="A175" s="20"/>
      <c r="B175" s="26"/>
      <c r="C175" s="54"/>
      <c r="D175" s="54"/>
      <c r="E175" s="61"/>
      <c r="F175" s="61"/>
      <c r="G175" s="61"/>
      <c r="H175" s="61"/>
      <c r="I175" s="61"/>
      <c r="J175" s="61"/>
      <c r="K175" s="55"/>
      <c r="L175" s="55"/>
      <c r="M175" s="55"/>
      <c r="N175" s="55"/>
      <c r="O175" s="12"/>
    </row>
    <row r="176" spans="1:15" s="9" customFormat="1" x14ac:dyDescent="0.25">
      <c r="A176" s="20"/>
      <c r="B176" s="26"/>
      <c r="C176" s="54"/>
      <c r="D176" s="54"/>
      <c r="E176" s="61"/>
      <c r="F176" s="61"/>
      <c r="G176" s="61"/>
      <c r="H176" s="61"/>
      <c r="I176" s="61"/>
      <c r="J176" s="61"/>
      <c r="K176" s="55"/>
      <c r="L176" s="55"/>
      <c r="M176" s="55"/>
      <c r="N176" s="55"/>
      <c r="O176" s="12"/>
    </row>
    <row r="177" spans="1:15" s="9" customFormat="1" x14ac:dyDescent="0.25">
      <c r="A177" s="20"/>
      <c r="B177" s="26"/>
      <c r="C177" s="54"/>
      <c r="D177" s="54"/>
      <c r="E177" s="61"/>
      <c r="F177" s="61"/>
      <c r="G177" s="61"/>
      <c r="H177" s="61"/>
      <c r="I177" s="61"/>
      <c r="J177" s="61"/>
      <c r="K177" s="55"/>
      <c r="L177" s="55"/>
      <c r="M177" s="55"/>
      <c r="N177" s="55"/>
      <c r="O177" s="12"/>
    </row>
    <row r="178" spans="1:15" s="9" customFormat="1" x14ac:dyDescent="0.25">
      <c r="A178" s="20"/>
      <c r="B178" s="26"/>
      <c r="C178" s="54"/>
      <c r="D178" s="54"/>
      <c r="E178" s="61"/>
      <c r="F178" s="61"/>
      <c r="G178" s="61"/>
      <c r="H178" s="61"/>
      <c r="I178" s="61"/>
      <c r="J178" s="61"/>
      <c r="K178" s="55"/>
      <c r="L178" s="55"/>
      <c r="M178" s="55"/>
      <c r="N178" s="55"/>
      <c r="O178" s="12"/>
    </row>
    <row r="179" spans="1:15" s="9" customFormat="1" x14ac:dyDescent="0.25">
      <c r="A179" s="20"/>
      <c r="B179" s="26"/>
      <c r="C179" s="54"/>
      <c r="D179" s="54"/>
      <c r="E179" s="61"/>
      <c r="F179" s="61"/>
      <c r="G179" s="61"/>
      <c r="H179" s="61"/>
      <c r="I179" s="61"/>
      <c r="J179" s="61"/>
      <c r="K179" s="55"/>
      <c r="L179" s="55"/>
      <c r="M179" s="55"/>
      <c r="N179" s="55"/>
      <c r="O179" s="12"/>
    </row>
    <row r="180" spans="1:15" s="9" customFormat="1" x14ac:dyDescent="0.25">
      <c r="A180" s="20"/>
      <c r="B180" s="26"/>
      <c r="C180" s="54"/>
      <c r="D180" s="54"/>
      <c r="E180" s="61"/>
      <c r="F180" s="61"/>
      <c r="G180" s="61"/>
      <c r="H180" s="61"/>
      <c r="I180" s="61"/>
      <c r="J180" s="61"/>
      <c r="K180" s="55"/>
      <c r="L180" s="55"/>
      <c r="M180" s="55"/>
      <c r="N180" s="55"/>
      <c r="O180" s="12"/>
    </row>
    <row r="181" spans="1:15" s="9" customFormat="1" x14ac:dyDescent="0.25">
      <c r="A181" s="20"/>
      <c r="B181" s="26"/>
      <c r="C181" s="54"/>
      <c r="D181" s="54"/>
      <c r="E181" s="61"/>
      <c r="F181" s="61"/>
      <c r="G181" s="61"/>
      <c r="H181" s="61"/>
      <c r="I181" s="61"/>
      <c r="J181" s="61"/>
      <c r="K181" s="55"/>
      <c r="L181" s="55"/>
      <c r="M181" s="55"/>
      <c r="N181" s="55"/>
      <c r="O181" s="12"/>
    </row>
    <row r="182" spans="1:15" s="9" customFormat="1" x14ac:dyDescent="0.25">
      <c r="A182" s="20"/>
      <c r="B182" s="26"/>
      <c r="C182" s="54"/>
      <c r="D182" s="54"/>
      <c r="E182" s="61"/>
      <c r="F182" s="61"/>
      <c r="G182" s="61"/>
      <c r="H182" s="61"/>
      <c r="I182" s="61"/>
      <c r="J182" s="61"/>
      <c r="K182" s="55"/>
      <c r="L182" s="55"/>
      <c r="M182" s="55"/>
      <c r="N182" s="55"/>
      <c r="O182" s="12"/>
    </row>
    <row r="183" spans="1:15" s="9" customFormat="1" x14ac:dyDescent="0.25">
      <c r="A183" s="20"/>
      <c r="B183" s="26"/>
      <c r="C183" s="54"/>
      <c r="D183" s="54"/>
      <c r="E183" s="61"/>
      <c r="F183" s="61"/>
      <c r="G183" s="61"/>
      <c r="H183" s="61"/>
      <c r="I183" s="61"/>
      <c r="J183" s="61"/>
      <c r="K183" s="55"/>
      <c r="L183" s="55"/>
      <c r="M183" s="55"/>
      <c r="N183" s="55"/>
      <c r="O183" s="12"/>
    </row>
    <row r="184" spans="1:15" s="9" customFormat="1" x14ac:dyDescent="0.25">
      <c r="A184" s="20"/>
      <c r="B184" s="26"/>
      <c r="C184" s="54"/>
      <c r="D184" s="54"/>
      <c r="E184" s="61"/>
      <c r="F184" s="61"/>
      <c r="G184" s="61"/>
      <c r="H184" s="61"/>
      <c r="I184" s="61"/>
      <c r="J184" s="61"/>
      <c r="K184" s="55"/>
      <c r="L184" s="55"/>
      <c r="M184" s="55"/>
      <c r="N184" s="55"/>
      <c r="O184" s="12"/>
    </row>
    <row r="185" spans="1:15" s="9" customFormat="1" x14ac:dyDescent="0.25">
      <c r="A185" s="20"/>
      <c r="B185" s="26"/>
      <c r="C185" s="54"/>
      <c r="D185" s="54"/>
      <c r="E185" s="61"/>
      <c r="F185" s="61"/>
      <c r="G185" s="61"/>
      <c r="H185" s="61"/>
      <c r="I185" s="61"/>
      <c r="J185" s="61"/>
      <c r="K185" s="55"/>
      <c r="L185" s="55"/>
      <c r="M185" s="55"/>
      <c r="N185" s="55"/>
      <c r="O185" s="12"/>
    </row>
    <row r="186" spans="1:15" s="9" customFormat="1" x14ac:dyDescent="0.25">
      <c r="A186" s="20"/>
      <c r="B186" s="26"/>
      <c r="C186" s="54"/>
      <c r="D186" s="54"/>
      <c r="E186" s="61"/>
      <c r="F186" s="61"/>
      <c r="G186" s="61"/>
      <c r="H186" s="61"/>
      <c r="I186" s="61"/>
      <c r="J186" s="61"/>
      <c r="K186" s="55"/>
      <c r="L186" s="55"/>
      <c r="M186" s="55"/>
      <c r="N186" s="55"/>
      <c r="O186" s="12"/>
    </row>
    <row r="187" spans="1:15" s="9" customFormat="1" x14ac:dyDescent="0.25">
      <c r="A187" s="20"/>
      <c r="B187" s="26"/>
      <c r="C187" s="54"/>
      <c r="D187" s="54"/>
      <c r="E187" s="61"/>
      <c r="F187" s="61"/>
      <c r="G187" s="61"/>
      <c r="H187" s="61"/>
      <c r="I187" s="61"/>
      <c r="J187" s="61"/>
      <c r="K187" s="55"/>
      <c r="L187" s="55"/>
      <c r="M187" s="55"/>
      <c r="N187" s="55"/>
      <c r="O187" s="12"/>
    </row>
    <row r="188" spans="1:15" s="9" customFormat="1" x14ac:dyDescent="0.25">
      <c r="A188" s="20"/>
      <c r="B188" s="26"/>
      <c r="C188" s="54"/>
      <c r="D188" s="54"/>
      <c r="E188" s="61"/>
      <c r="F188" s="61"/>
      <c r="G188" s="61"/>
      <c r="H188" s="61"/>
      <c r="I188" s="61"/>
      <c r="J188" s="61"/>
      <c r="K188" s="55"/>
      <c r="L188" s="55"/>
      <c r="M188" s="55"/>
      <c r="N188" s="55"/>
      <c r="O188" s="12"/>
    </row>
    <row r="189" spans="1:15" s="9" customFormat="1" x14ac:dyDescent="0.25">
      <c r="A189" s="20"/>
      <c r="B189" s="26"/>
      <c r="C189" s="54"/>
      <c r="D189" s="54"/>
      <c r="E189" s="61"/>
      <c r="F189" s="61"/>
      <c r="G189" s="61"/>
      <c r="H189" s="61"/>
      <c r="I189" s="61"/>
      <c r="J189" s="61"/>
      <c r="K189" s="55"/>
      <c r="L189" s="55"/>
      <c r="M189" s="55"/>
      <c r="N189" s="55"/>
      <c r="O189" s="12"/>
    </row>
    <row r="190" spans="1:15" s="9" customFormat="1" x14ac:dyDescent="0.25">
      <c r="A190" s="20"/>
      <c r="B190" s="26"/>
      <c r="C190" s="54"/>
      <c r="D190" s="54"/>
      <c r="E190" s="61"/>
      <c r="F190" s="61"/>
      <c r="G190" s="61"/>
      <c r="H190" s="61"/>
      <c r="I190" s="61"/>
      <c r="J190" s="61"/>
      <c r="K190" s="55"/>
      <c r="L190" s="55"/>
      <c r="M190" s="55"/>
      <c r="N190" s="55"/>
      <c r="O190" s="12"/>
    </row>
    <row r="191" spans="1:15" s="9" customFormat="1" x14ac:dyDescent="0.25">
      <c r="A191" s="20"/>
      <c r="B191" s="26"/>
      <c r="C191" s="54"/>
      <c r="D191" s="54"/>
      <c r="E191" s="61"/>
      <c r="F191" s="61"/>
      <c r="G191" s="61"/>
      <c r="H191" s="61"/>
      <c r="I191" s="61"/>
      <c r="J191" s="61"/>
      <c r="K191" s="55"/>
      <c r="L191" s="55"/>
      <c r="M191" s="55"/>
      <c r="N191" s="55"/>
      <c r="O191" s="12"/>
    </row>
    <row r="192" spans="1:15" s="9" customFormat="1" x14ac:dyDescent="0.25">
      <c r="A192" s="20"/>
      <c r="B192" s="26"/>
      <c r="C192" s="54"/>
      <c r="D192" s="54"/>
      <c r="E192" s="61"/>
      <c r="F192" s="61"/>
      <c r="G192" s="61"/>
      <c r="H192" s="61"/>
      <c r="I192" s="61"/>
      <c r="J192" s="61"/>
      <c r="K192" s="55"/>
      <c r="L192" s="55"/>
      <c r="M192" s="55"/>
      <c r="N192" s="55"/>
      <c r="O192" s="12"/>
    </row>
    <row r="193" spans="1:15" s="9" customFormat="1" x14ac:dyDescent="0.25">
      <c r="A193" s="20"/>
      <c r="B193" s="26"/>
      <c r="C193" s="54"/>
      <c r="D193" s="54"/>
      <c r="E193" s="61"/>
      <c r="F193" s="61"/>
      <c r="G193" s="61"/>
      <c r="H193" s="61"/>
      <c r="I193" s="61"/>
      <c r="J193" s="61"/>
      <c r="K193" s="55"/>
      <c r="L193" s="55"/>
      <c r="M193" s="55"/>
      <c r="N193" s="55"/>
      <c r="O193" s="12"/>
    </row>
    <row r="194" spans="1:15" s="9" customFormat="1" x14ac:dyDescent="0.25">
      <c r="A194" s="20"/>
      <c r="B194" s="26"/>
      <c r="C194" s="54"/>
      <c r="D194" s="54"/>
      <c r="E194" s="61"/>
      <c r="F194" s="61"/>
      <c r="G194" s="61"/>
      <c r="H194" s="61"/>
      <c r="I194" s="61"/>
      <c r="J194" s="61"/>
      <c r="K194" s="55"/>
      <c r="L194" s="55"/>
      <c r="M194" s="55"/>
      <c r="N194" s="55"/>
      <c r="O194" s="12"/>
    </row>
    <row r="195" spans="1:15" s="9" customFormat="1" x14ac:dyDescent="0.25">
      <c r="A195" s="20"/>
      <c r="B195" s="26"/>
      <c r="C195" s="54"/>
      <c r="D195" s="54"/>
      <c r="E195" s="61"/>
      <c r="F195" s="61"/>
      <c r="G195" s="61"/>
      <c r="H195" s="61"/>
      <c r="I195" s="61"/>
      <c r="J195" s="61"/>
      <c r="K195" s="55"/>
      <c r="L195" s="55"/>
      <c r="M195" s="55"/>
      <c r="N195" s="55"/>
      <c r="O195" s="12"/>
    </row>
    <row r="196" spans="1:15" s="9" customFormat="1" x14ac:dyDescent="0.25">
      <c r="A196" s="20"/>
      <c r="B196" s="26"/>
      <c r="C196" s="54"/>
      <c r="D196" s="54"/>
      <c r="E196" s="61"/>
      <c r="F196" s="61"/>
      <c r="G196" s="61"/>
      <c r="H196" s="61"/>
      <c r="I196" s="61"/>
      <c r="J196" s="61"/>
      <c r="K196" s="55"/>
      <c r="L196" s="55"/>
      <c r="M196" s="55"/>
      <c r="N196" s="55"/>
      <c r="O196" s="12"/>
    </row>
    <row r="197" spans="1:15" s="9" customFormat="1" x14ac:dyDescent="0.25">
      <c r="A197" s="20"/>
      <c r="B197" s="26"/>
      <c r="C197" s="54"/>
      <c r="D197" s="54"/>
      <c r="E197" s="61"/>
      <c r="F197" s="61"/>
      <c r="G197" s="61"/>
      <c r="H197" s="61"/>
      <c r="I197" s="61"/>
      <c r="J197" s="61"/>
      <c r="K197" s="55"/>
      <c r="L197" s="55"/>
      <c r="M197" s="55"/>
      <c r="N197" s="55"/>
      <c r="O197" s="12"/>
    </row>
    <row r="198" spans="1:15" s="9" customFormat="1" x14ac:dyDescent="0.25">
      <c r="A198" s="20"/>
      <c r="B198" s="26"/>
      <c r="C198" s="54"/>
      <c r="D198" s="54"/>
      <c r="E198" s="61"/>
      <c r="F198" s="61"/>
      <c r="G198" s="61"/>
      <c r="H198" s="61"/>
      <c r="I198" s="61"/>
      <c r="J198" s="61"/>
      <c r="K198" s="55"/>
      <c r="L198" s="55"/>
      <c r="M198" s="55"/>
      <c r="N198" s="55"/>
      <c r="O198" s="12"/>
    </row>
    <row r="199" spans="1:15" s="9" customFormat="1" x14ac:dyDescent="0.25">
      <c r="A199" s="20"/>
      <c r="B199" s="26"/>
      <c r="C199" s="54"/>
      <c r="D199" s="54"/>
      <c r="E199" s="61"/>
      <c r="F199" s="61"/>
      <c r="G199" s="61"/>
      <c r="H199" s="61"/>
      <c r="I199" s="61"/>
      <c r="J199" s="61"/>
      <c r="K199" s="55"/>
      <c r="L199" s="55"/>
      <c r="M199" s="55"/>
      <c r="N199" s="55"/>
      <c r="O199" s="12"/>
    </row>
    <row r="200" spans="1:15" s="9" customFormat="1" x14ac:dyDescent="0.25">
      <c r="A200" s="20"/>
      <c r="B200" s="26"/>
      <c r="C200" s="54"/>
      <c r="D200" s="54"/>
      <c r="E200" s="61"/>
      <c r="F200" s="61"/>
      <c r="G200" s="61"/>
      <c r="H200" s="61"/>
      <c r="I200" s="61"/>
      <c r="J200" s="61"/>
      <c r="K200" s="55"/>
      <c r="L200" s="55"/>
      <c r="M200" s="55"/>
      <c r="N200" s="55"/>
      <c r="O200" s="12"/>
    </row>
    <row r="201" spans="1:15" s="9" customFormat="1" x14ac:dyDescent="0.25">
      <c r="A201" s="20"/>
      <c r="B201" s="26"/>
      <c r="C201" s="54"/>
      <c r="D201" s="54"/>
      <c r="E201" s="61"/>
      <c r="F201" s="61"/>
      <c r="G201" s="61"/>
      <c r="H201" s="61"/>
      <c r="I201" s="61"/>
      <c r="J201" s="61"/>
      <c r="K201" s="55"/>
      <c r="L201" s="55"/>
      <c r="M201" s="55"/>
      <c r="N201" s="55"/>
      <c r="O201" s="12"/>
    </row>
    <row r="202" spans="1:15" s="9" customFormat="1" x14ac:dyDescent="0.25">
      <c r="A202" s="20"/>
      <c r="B202" s="26"/>
      <c r="C202" s="54"/>
      <c r="D202" s="54"/>
      <c r="E202" s="61"/>
      <c r="F202" s="61"/>
      <c r="G202" s="61"/>
      <c r="H202" s="61"/>
      <c r="I202" s="61"/>
      <c r="J202" s="61"/>
      <c r="K202" s="55"/>
      <c r="L202" s="55"/>
      <c r="M202" s="55"/>
      <c r="N202" s="55"/>
      <c r="O202" s="12"/>
    </row>
    <row r="203" spans="1:15" s="9" customFormat="1" x14ac:dyDescent="0.25">
      <c r="A203" s="20"/>
      <c r="B203" s="26"/>
      <c r="C203" s="54"/>
      <c r="D203" s="54"/>
      <c r="E203" s="61"/>
      <c r="F203" s="61"/>
      <c r="G203" s="61"/>
      <c r="H203" s="61"/>
      <c r="I203" s="61"/>
      <c r="J203" s="61"/>
      <c r="K203" s="55"/>
      <c r="L203" s="55"/>
      <c r="M203" s="55"/>
      <c r="N203" s="55"/>
      <c r="O203" s="12"/>
    </row>
    <row r="204" spans="1:15" s="9" customFormat="1" x14ac:dyDescent="0.25">
      <c r="A204" s="20"/>
      <c r="B204" s="26"/>
      <c r="C204" s="54"/>
      <c r="D204" s="54"/>
      <c r="E204" s="61"/>
      <c r="F204" s="61"/>
      <c r="G204" s="61"/>
      <c r="H204" s="61"/>
      <c r="I204" s="61"/>
      <c r="J204" s="61"/>
      <c r="K204" s="55"/>
      <c r="L204" s="55"/>
      <c r="M204" s="55"/>
      <c r="N204" s="55"/>
      <c r="O204" s="12"/>
    </row>
    <row r="205" spans="1:15" s="9" customFormat="1" x14ac:dyDescent="0.25">
      <c r="A205" s="20"/>
      <c r="B205" s="26"/>
      <c r="C205" s="54"/>
      <c r="D205" s="54"/>
      <c r="E205" s="61"/>
      <c r="F205" s="61"/>
      <c r="G205" s="61"/>
      <c r="H205" s="61"/>
      <c r="I205" s="61"/>
      <c r="J205" s="61"/>
      <c r="K205" s="55"/>
      <c r="L205" s="55"/>
      <c r="M205" s="55"/>
      <c r="N205" s="55"/>
      <c r="O205" s="12"/>
    </row>
    <row r="206" spans="1:15" s="9" customFormat="1" x14ac:dyDescent="0.25">
      <c r="A206" s="20"/>
      <c r="B206" s="26"/>
      <c r="C206" s="54"/>
      <c r="D206" s="54"/>
      <c r="E206" s="61"/>
      <c r="F206" s="61"/>
      <c r="G206" s="61"/>
      <c r="H206" s="61"/>
      <c r="I206" s="61"/>
      <c r="J206" s="61"/>
      <c r="K206" s="55"/>
      <c r="L206" s="55"/>
      <c r="M206" s="55"/>
      <c r="N206" s="55"/>
      <c r="O206" s="12"/>
    </row>
    <row r="207" spans="1:15" s="9" customFormat="1" x14ac:dyDescent="0.25">
      <c r="A207" s="20"/>
      <c r="B207" s="26"/>
      <c r="C207" s="54"/>
      <c r="D207" s="54"/>
      <c r="E207" s="61"/>
      <c r="F207" s="61"/>
      <c r="G207" s="61"/>
      <c r="H207" s="61"/>
      <c r="I207" s="61"/>
      <c r="J207" s="61"/>
      <c r="K207" s="55"/>
      <c r="L207" s="55"/>
      <c r="M207" s="55"/>
      <c r="N207" s="55"/>
      <c r="O207" s="12"/>
    </row>
    <row r="208" spans="1:15" s="9" customFormat="1" x14ac:dyDescent="0.25">
      <c r="A208" s="20"/>
      <c r="B208" s="26"/>
      <c r="C208" s="54"/>
      <c r="D208" s="54"/>
      <c r="E208" s="61"/>
      <c r="F208" s="61"/>
      <c r="G208" s="61"/>
      <c r="H208" s="61"/>
      <c r="I208" s="61"/>
      <c r="J208" s="61"/>
      <c r="K208" s="55"/>
      <c r="L208" s="55"/>
      <c r="M208" s="55"/>
      <c r="N208" s="55"/>
      <c r="O208" s="12"/>
    </row>
    <row r="209" spans="1:15" s="9" customFormat="1" x14ac:dyDescent="0.25">
      <c r="A209" s="20"/>
      <c r="B209" s="26"/>
      <c r="C209" s="54"/>
      <c r="D209" s="54"/>
      <c r="E209" s="61"/>
      <c r="F209" s="61"/>
      <c r="G209" s="61"/>
      <c r="H209" s="61"/>
      <c r="I209" s="61"/>
      <c r="J209" s="61"/>
      <c r="K209" s="55"/>
      <c r="L209" s="55"/>
      <c r="M209" s="55"/>
      <c r="N209" s="55"/>
      <c r="O209" s="12"/>
    </row>
    <row r="210" spans="1:15" s="9" customFormat="1" x14ac:dyDescent="0.25">
      <c r="A210" s="20"/>
      <c r="B210" s="26"/>
      <c r="C210" s="54"/>
      <c r="D210" s="54"/>
      <c r="E210" s="61"/>
      <c r="F210" s="61"/>
      <c r="G210" s="61"/>
      <c r="H210" s="61"/>
      <c r="I210" s="61"/>
      <c r="J210" s="61"/>
      <c r="K210" s="55"/>
      <c r="L210" s="55"/>
      <c r="M210" s="55"/>
      <c r="N210" s="55"/>
      <c r="O210" s="12"/>
    </row>
    <row r="211" spans="1:15" s="9" customFormat="1" x14ac:dyDescent="0.25">
      <c r="A211" s="20"/>
      <c r="B211" s="26"/>
      <c r="C211" s="54"/>
      <c r="D211" s="54"/>
      <c r="E211" s="61"/>
      <c r="F211" s="61"/>
      <c r="G211" s="61"/>
      <c r="H211" s="61"/>
      <c r="I211" s="61"/>
      <c r="J211" s="61"/>
      <c r="K211" s="55"/>
      <c r="L211" s="55"/>
      <c r="M211" s="55"/>
      <c r="N211" s="55"/>
      <c r="O211" s="12"/>
    </row>
    <row r="212" spans="1:15" s="9" customFormat="1" x14ac:dyDescent="0.25">
      <c r="A212" s="20"/>
      <c r="B212" s="26"/>
      <c r="C212" s="54"/>
      <c r="D212" s="54"/>
      <c r="E212" s="61"/>
      <c r="F212" s="61"/>
      <c r="G212" s="61"/>
      <c r="H212" s="61"/>
      <c r="I212" s="61"/>
      <c r="J212" s="61"/>
      <c r="K212" s="55"/>
      <c r="L212" s="55"/>
      <c r="M212" s="55"/>
      <c r="N212" s="55"/>
      <c r="O212" s="12"/>
    </row>
    <row r="213" spans="1:15" s="9" customFormat="1" x14ac:dyDescent="0.25">
      <c r="A213" s="20"/>
      <c r="B213" s="26"/>
      <c r="C213" s="54"/>
      <c r="D213" s="54"/>
      <c r="E213" s="61"/>
      <c r="F213" s="61"/>
      <c r="G213" s="61"/>
      <c r="H213" s="61"/>
      <c r="I213" s="61"/>
      <c r="J213" s="61"/>
      <c r="K213" s="55"/>
      <c r="L213" s="55"/>
      <c r="M213" s="55"/>
      <c r="N213" s="55"/>
      <c r="O213" s="12"/>
    </row>
    <row r="214" spans="1:15" s="9" customFormat="1" x14ac:dyDescent="0.25">
      <c r="A214" s="20"/>
      <c r="B214" s="26"/>
      <c r="C214" s="54"/>
      <c r="D214" s="54"/>
      <c r="E214" s="61"/>
      <c r="F214" s="61"/>
      <c r="G214" s="61"/>
      <c r="H214" s="61"/>
      <c r="I214" s="61"/>
      <c r="J214" s="61"/>
      <c r="K214" s="55"/>
      <c r="L214" s="55"/>
      <c r="M214" s="55"/>
      <c r="N214" s="55"/>
      <c r="O214" s="12"/>
    </row>
    <row r="215" spans="1:15" s="9" customFormat="1" x14ac:dyDescent="0.25">
      <c r="A215" s="20"/>
      <c r="B215" s="26"/>
      <c r="C215" s="54"/>
      <c r="D215" s="54"/>
      <c r="E215" s="61"/>
      <c r="F215" s="61"/>
      <c r="G215" s="61"/>
      <c r="H215" s="61"/>
      <c r="I215" s="61"/>
      <c r="J215" s="61"/>
      <c r="K215" s="55"/>
      <c r="L215" s="55"/>
      <c r="M215" s="55"/>
      <c r="N215" s="55"/>
      <c r="O215" s="12"/>
    </row>
    <row r="216" spans="1:15" s="9" customFormat="1" x14ac:dyDescent="0.25">
      <c r="A216" s="20"/>
      <c r="B216" s="26"/>
      <c r="C216" s="54"/>
      <c r="D216" s="54"/>
      <c r="E216" s="61"/>
      <c r="F216" s="61"/>
      <c r="G216" s="61"/>
      <c r="H216" s="61"/>
      <c r="I216" s="61"/>
      <c r="J216" s="61"/>
      <c r="K216" s="55"/>
      <c r="L216" s="55"/>
      <c r="M216" s="55"/>
      <c r="N216" s="55"/>
      <c r="O216" s="12"/>
    </row>
    <row r="217" spans="1:15" s="9" customFormat="1" x14ac:dyDescent="0.25">
      <c r="A217" s="20"/>
      <c r="B217" s="26"/>
      <c r="C217" s="54"/>
      <c r="D217" s="54"/>
      <c r="E217" s="61"/>
      <c r="F217" s="61"/>
      <c r="G217" s="61"/>
      <c r="H217" s="61"/>
      <c r="I217" s="61"/>
      <c r="J217" s="61"/>
      <c r="K217" s="55"/>
      <c r="L217" s="55"/>
      <c r="M217" s="55"/>
      <c r="N217" s="55"/>
      <c r="O217" s="12"/>
    </row>
    <row r="218" spans="1:15" s="9" customFormat="1" x14ac:dyDescent="0.25">
      <c r="A218" s="20"/>
      <c r="B218" s="26"/>
      <c r="C218" s="54"/>
      <c r="D218" s="54"/>
      <c r="E218" s="61"/>
      <c r="F218" s="61"/>
      <c r="G218" s="61"/>
      <c r="H218" s="61"/>
      <c r="I218" s="61"/>
      <c r="J218" s="61"/>
      <c r="K218" s="55"/>
      <c r="L218" s="55"/>
      <c r="M218" s="55"/>
      <c r="N218" s="55"/>
      <c r="O218" s="12"/>
    </row>
    <row r="219" spans="1:15" s="9" customFormat="1" x14ac:dyDescent="0.25">
      <c r="A219" s="20"/>
      <c r="B219" s="26"/>
      <c r="C219" s="54"/>
      <c r="D219" s="54"/>
      <c r="E219" s="61"/>
      <c r="F219" s="61"/>
      <c r="G219" s="61"/>
      <c r="H219" s="61"/>
      <c r="I219" s="61"/>
      <c r="J219" s="61"/>
      <c r="K219" s="55"/>
      <c r="L219" s="55"/>
      <c r="M219" s="55"/>
      <c r="N219" s="55"/>
      <c r="O219" s="12"/>
    </row>
    <row r="220" spans="1:15" s="9" customFormat="1" x14ac:dyDescent="0.25">
      <c r="A220" s="20"/>
      <c r="B220" s="26"/>
      <c r="C220" s="54"/>
      <c r="D220" s="54"/>
      <c r="E220" s="61"/>
      <c r="F220" s="61"/>
      <c r="G220" s="61"/>
      <c r="H220" s="61"/>
      <c r="I220" s="61"/>
      <c r="J220" s="61"/>
      <c r="K220" s="55"/>
      <c r="L220" s="55"/>
      <c r="M220" s="55"/>
      <c r="N220" s="55"/>
      <c r="O220" s="12"/>
    </row>
    <row r="221" spans="1:15" s="9" customFormat="1" x14ac:dyDescent="0.25">
      <c r="A221" s="20"/>
      <c r="B221" s="26"/>
      <c r="C221" s="54"/>
      <c r="D221" s="54"/>
      <c r="E221" s="61"/>
      <c r="F221" s="61"/>
      <c r="G221" s="61"/>
      <c r="H221" s="61"/>
      <c r="I221" s="61"/>
      <c r="J221" s="61"/>
      <c r="K221" s="55"/>
      <c r="L221" s="55"/>
      <c r="M221" s="55"/>
      <c r="N221" s="55"/>
      <c r="O221" s="12"/>
    </row>
    <row r="222" spans="1:15" s="9" customFormat="1" x14ac:dyDescent="0.25">
      <c r="A222" s="20"/>
      <c r="B222" s="26"/>
      <c r="C222" s="54"/>
      <c r="D222" s="54"/>
      <c r="E222" s="61"/>
      <c r="F222" s="61"/>
      <c r="G222" s="61"/>
      <c r="H222" s="61"/>
      <c r="I222" s="61"/>
      <c r="J222" s="61"/>
      <c r="K222" s="55"/>
      <c r="L222" s="55"/>
      <c r="M222" s="55"/>
      <c r="N222" s="55"/>
      <c r="O222" s="12"/>
    </row>
    <row r="223" spans="1:15" s="9" customFormat="1" x14ac:dyDescent="0.25">
      <c r="A223" s="20"/>
      <c r="B223" s="26"/>
      <c r="C223" s="54"/>
      <c r="D223" s="54"/>
      <c r="E223" s="61"/>
      <c r="F223" s="61"/>
      <c r="G223" s="61"/>
      <c r="H223" s="61"/>
      <c r="I223" s="61"/>
      <c r="J223" s="61"/>
      <c r="K223" s="55"/>
      <c r="L223" s="55"/>
      <c r="M223" s="55"/>
      <c r="N223" s="55"/>
      <c r="O223" s="12"/>
    </row>
    <row r="224" spans="1:15" s="9" customFormat="1" x14ac:dyDescent="0.25">
      <c r="A224" s="20"/>
      <c r="B224" s="26"/>
      <c r="C224" s="54"/>
      <c r="D224" s="54"/>
      <c r="E224" s="61"/>
      <c r="F224" s="61"/>
      <c r="G224" s="61"/>
      <c r="H224" s="61"/>
      <c r="I224" s="61"/>
      <c r="J224" s="61"/>
      <c r="K224" s="55"/>
      <c r="L224" s="55"/>
      <c r="M224" s="55"/>
      <c r="N224" s="55"/>
      <c r="O224" s="12"/>
    </row>
    <row r="225" spans="1:15" s="9" customFormat="1" x14ac:dyDescent="0.25">
      <c r="A225" s="20"/>
      <c r="B225" s="26"/>
      <c r="C225" s="54"/>
      <c r="D225" s="54"/>
      <c r="E225" s="61"/>
      <c r="F225" s="61"/>
      <c r="G225" s="61"/>
      <c r="H225" s="61"/>
      <c r="I225" s="61"/>
      <c r="J225" s="61"/>
      <c r="K225" s="55"/>
      <c r="L225" s="55"/>
      <c r="M225" s="55"/>
      <c r="N225" s="55"/>
      <c r="O225" s="12"/>
    </row>
    <row r="226" spans="1:15" s="9" customFormat="1" x14ac:dyDescent="0.25">
      <c r="A226" s="20"/>
      <c r="B226" s="26"/>
      <c r="C226" s="54"/>
      <c r="D226" s="54"/>
      <c r="E226" s="61"/>
      <c r="F226" s="61"/>
      <c r="G226" s="61"/>
      <c r="H226" s="61"/>
      <c r="I226" s="61"/>
      <c r="J226" s="61"/>
      <c r="K226" s="55"/>
      <c r="L226" s="55"/>
      <c r="M226" s="55"/>
      <c r="N226" s="55"/>
      <c r="O226" s="12"/>
    </row>
    <row r="227" spans="1:15" s="9" customFormat="1" x14ac:dyDescent="0.25">
      <c r="A227" s="20"/>
      <c r="B227" s="26"/>
      <c r="C227" s="54"/>
      <c r="D227" s="54"/>
      <c r="E227" s="61"/>
      <c r="F227" s="61"/>
      <c r="G227" s="61"/>
      <c r="H227" s="61"/>
      <c r="I227" s="61"/>
      <c r="J227" s="61"/>
      <c r="K227" s="55"/>
      <c r="L227" s="55"/>
      <c r="M227" s="55"/>
      <c r="N227" s="55"/>
      <c r="O227" s="12"/>
    </row>
    <row r="228" spans="1:15" s="9" customFormat="1" x14ac:dyDescent="0.25">
      <c r="A228" s="20"/>
      <c r="B228" s="26"/>
      <c r="C228" s="54"/>
      <c r="D228" s="54"/>
      <c r="E228" s="61"/>
      <c r="F228" s="61"/>
      <c r="G228" s="61"/>
      <c r="H228" s="61"/>
      <c r="I228" s="61"/>
      <c r="J228" s="61"/>
      <c r="K228" s="55"/>
      <c r="L228" s="55"/>
      <c r="M228" s="55"/>
      <c r="N228" s="55"/>
      <c r="O228" s="12"/>
    </row>
    <row r="229" spans="1:15" s="9" customFormat="1" x14ac:dyDescent="0.25">
      <c r="A229" s="20"/>
      <c r="B229" s="26"/>
      <c r="C229" s="54"/>
      <c r="D229" s="54"/>
      <c r="E229" s="61"/>
      <c r="F229" s="61"/>
      <c r="G229" s="61"/>
      <c r="H229" s="61"/>
      <c r="I229" s="61"/>
      <c r="J229" s="61"/>
      <c r="K229" s="55"/>
      <c r="L229" s="55"/>
      <c r="M229" s="55"/>
      <c r="N229" s="55"/>
      <c r="O229" s="12"/>
    </row>
    <row r="230" spans="1:15" s="9" customFormat="1" x14ac:dyDescent="0.25">
      <c r="A230" s="20"/>
      <c r="B230" s="26"/>
      <c r="C230" s="54"/>
      <c r="D230" s="54"/>
      <c r="E230" s="61"/>
      <c r="F230" s="61"/>
      <c r="G230" s="61"/>
      <c r="H230" s="61"/>
      <c r="I230" s="61"/>
      <c r="J230" s="61"/>
      <c r="K230" s="55"/>
      <c r="L230" s="55"/>
      <c r="M230" s="55"/>
      <c r="N230" s="55"/>
      <c r="O230" s="12"/>
    </row>
    <row r="231" spans="1:15" s="9" customFormat="1" x14ac:dyDescent="0.25">
      <c r="A231" s="20"/>
      <c r="B231" s="26"/>
      <c r="C231" s="54"/>
      <c r="D231" s="54"/>
      <c r="E231" s="61"/>
      <c r="F231" s="61"/>
      <c r="G231" s="61"/>
      <c r="H231" s="61"/>
      <c r="I231" s="61"/>
      <c r="J231" s="61"/>
      <c r="K231" s="55"/>
      <c r="L231" s="55"/>
      <c r="M231" s="55"/>
      <c r="N231" s="55"/>
      <c r="O231" s="12"/>
    </row>
    <row r="232" spans="1:15" s="9" customFormat="1" x14ac:dyDescent="0.25">
      <c r="A232" s="20"/>
      <c r="B232" s="26"/>
      <c r="C232" s="54"/>
      <c r="D232" s="54"/>
      <c r="E232" s="61"/>
      <c r="F232" s="61"/>
      <c r="G232" s="61"/>
      <c r="H232" s="61"/>
      <c r="I232" s="61"/>
      <c r="J232" s="61"/>
      <c r="K232" s="55"/>
      <c r="L232" s="55"/>
      <c r="M232" s="55"/>
      <c r="N232" s="55"/>
      <c r="O232" s="12"/>
    </row>
    <row r="233" spans="1:15" s="9" customFormat="1" x14ac:dyDescent="0.25">
      <c r="A233" s="20"/>
      <c r="B233" s="26"/>
      <c r="C233" s="54"/>
      <c r="D233" s="54"/>
      <c r="E233" s="61"/>
      <c r="F233" s="61"/>
      <c r="G233" s="61"/>
      <c r="H233" s="61"/>
      <c r="I233" s="61"/>
      <c r="J233" s="61"/>
      <c r="K233" s="55"/>
      <c r="L233" s="55"/>
      <c r="M233" s="55"/>
      <c r="N233" s="55"/>
      <c r="O233" s="12"/>
    </row>
    <row r="234" spans="1:15" s="9" customFormat="1" x14ac:dyDescent="0.25">
      <c r="A234" s="20"/>
      <c r="B234" s="26"/>
      <c r="C234" s="54"/>
      <c r="D234" s="54"/>
      <c r="E234" s="61"/>
      <c r="F234" s="61"/>
      <c r="G234" s="61"/>
      <c r="H234" s="61"/>
      <c r="I234" s="61"/>
      <c r="J234" s="61"/>
      <c r="K234" s="55"/>
      <c r="L234" s="55"/>
      <c r="M234" s="55"/>
      <c r="N234" s="55"/>
      <c r="O234" s="12"/>
    </row>
    <row r="235" spans="1:15" s="9" customFormat="1" x14ac:dyDescent="0.25">
      <c r="A235" s="20"/>
      <c r="B235" s="26"/>
      <c r="C235" s="54"/>
      <c r="D235" s="54"/>
      <c r="E235" s="61"/>
      <c r="F235" s="61"/>
      <c r="G235" s="61"/>
      <c r="H235" s="61"/>
      <c r="I235" s="61"/>
      <c r="J235" s="61"/>
      <c r="K235" s="55"/>
      <c r="L235" s="55"/>
      <c r="M235" s="55"/>
      <c r="N235" s="55"/>
      <c r="O235" s="12"/>
    </row>
    <row r="236" spans="1:15" s="9" customFormat="1" x14ac:dyDescent="0.25">
      <c r="A236" s="20"/>
      <c r="B236" s="26"/>
      <c r="C236" s="54"/>
      <c r="D236" s="54"/>
      <c r="E236" s="61"/>
      <c r="F236" s="61"/>
      <c r="G236" s="61"/>
      <c r="H236" s="61"/>
      <c r="I236" s="61"/>
      <c r="J236" s="61"/>
      <c r="K236" s="55"/>
      <c r="L236" s="55"/>
      <c r="M236" s="55"/>
      <c r="N236" s="55"/>
      <c r="O236" s="12"/>
    </row>
    <row r="237" spans="1:15" s="9" customFormat="1" x14ac:dyDescent="0.25">
      <c r="A237" s="20"/>
      <c r="B237" s="26"/>
      <c r="C237" s="54"/>
      <c r="D237" s="54"/>
      <c r="E237" s="61"/>
      <c r="F237" s="61"/>
      <c r="G237" s="61"/>
      <c r="H237" s="61"/>
      <c r="I237" s="61"/>
      <c r="J237" s="61"/>
      <c r="K237" s="55"/>
      <c r="L237" s="55"/>
      <c r="M237" s="55"/>
      <c r="N237" s="55"/>
      <c r="O237" s="12"/>
    </row>
    <row r="238" spans="1:15" s="9" customFormat="1" x14ac:dyDescent="0.25">
      <c r="A238" s="20"/>
      <c r="B238" s="26"/>
      <c r="C238" s="54"/>
      <c r="D238" s="54"/>
      <c r="E238" s="61"/>
      <c r="F238" s="61"/>
      <c r="G238" s="61"/>
      <c r="H238" s="61"/>
      <c r="I238" s="61"/>
      <c r="J238" s="61"/>
      <c r="K238" s="55"/>
      <c r="L238" s="55"/>
      <c r="M238" s="55"/>
      <c r="N238" s="55"/>
      <c r="O238" s="12"/>
    </row>
    <row r="239" spans="1:15" s="9" customFormat="1" x14ac:dyDescent="0.25">
      <c r="A239" s="20"/>
      <c r="B239" s="26"/>
      <c r="C239" s="54"/>
      <c r="D239" s="54"/>
      <c r="E239" s="61"/>
      <c r="F239" s="61"/>
      <c r="G239" s="61"/>
      <c r="H239" s="61"/>
      <c r="I239" s="61"/>
      <c r="J239" s="61"/>
      <c r="K239" s="55"/>
      <c r="L239" s="55"/>
      <c r="M239" s="55"/>
      <c r="N239" s="55"/>
      <c r="O239" s="12"/>
    </row>
    <row r="240" spans="1:15" s="9" customFormat="1" x14ac:dyDescent="0.25">
      <c r="A240" s="20"/>
      <c r="B240" s="26"/>
      <c r="C240" s="54"/>
      <c r="D240" s="54"/>
      <c r="E240" s="61"/>
      <c r="F240" s="61"/>
      <c r="G240" s="61"/>
      <c r="H240" s="61"/>
      <c r="I240" s="61"/>
      <c r="J240" s="61"/>
      <c r="K240" s="55"/>
      <c r="L240" s="55"/>
      <c r="M240" s="55"/>
      <c r="N240" s="55"/>
      <c r="O240" s="12"/>
    </row>
    <row r="241" spans="1:15" s="9" customFormat="1" x14ac:dyDescent="0.25">
      <c r="A241" s="20"/>
      <c r="B241" s="26"/>
      <c r="C241" s="54"/>
      <c r="D241" s="54"/>
      <c r="E241" s="61"/>
      <c r="F241" s="61"/>
      <c r="G241" s="61"/>
      <c r="H241" s="61"/>
      <c r="I241" s="61"/>
      <c r="J241" s="61"/>
      <c r="K241" s="55"/>
      <c r="L241" s="55"/>
      <c r="M241" s="55"/>
      <c r="N241" s="55"/>
      <c r="O241" s="12"/>
    </row>
    <row r="242" spans="1:15" s="9" customFormat="1" x14ac:dyDescent="0.25">
      <c r="A242" s="20"/>
      <c r="B242" s="26"/>
      <c r="C242" s="54"/>
      <c r="D242" s="54"/>
      <c r="E242" s="61"/>
      <c r="F242" s="61"/>
      <c r="G242" s="61"/>
      <c r="H242" s="61"/>
      <c r="I242" s="61"/>
      <c r="J242" s="61"/>
      <c r="K242" s="55"/>
      <c r="L242" s="55"/>
      <c r="M242" s="55"/>
      <c r="N242" s="55"/>
      <c r="O242" s="12"/>
    </row>
    <row r="243" spans="1:15" s="9" customFormat="1" x14ac:dyDescent="0.25">
      <c r="A243" s="20"/>
      <c r="B243" s="26"/>
      <c r="C243" s="54"/>
      <c r="D243" s="54"/>
      <c r="E243" s="61"/>
      <c r="F243" s="61"/>
      <c r="G243" s="61"/>
      <c r="H243" s="61"/>
      <c r="I243" s="61"/>
      <c r="J243" s="61"/>
      <c r="K243" s="55"/>
      <c r="L243" s="55"/>
      <c r="M243" s="55"/>
      <c r="N243" s="55"/>
      <c r="O243" s="12"/>
    </row>
    <row r="244" spans="1:15" s="9" customFormat="1" x14ac:dyDescent="0.25">
      <c r="A244" s="20"/>
      <c r="B244" s="26"/>
      <c r="C244" s="54"/>
      <c r="D244" s="54"/>
      <c r="E244" s="61"/>
      <c r="F244" s="61"/>
      <c r="G244" s="61"/>
      <c r="H244" s="61"/>
      <c r="I244" s="61"/>
      <c r="J244" s="61"/>
      <c r="K244" s="55"/>
      <c r="L244" s="55"/>
      <c r="M244" s="55"/>
      <c r="N244" s="55"/>
      <c r="O244" s="12"/>
    </row>
    <row r="245" spans="1:15" s="9" customFormat="1" x14ac:dyDescent="0.25">
      <c r="A245" s="20"/>
      <c r="B245" s="26"/>
      <c r="C245" s="54"/>
      <c r="D245" s="54"/>
      <c r="E245" s="61"/>
      <c r="F245" s="61"/>
      <c r="G245" s="61"/>
      <c r="H245" s="61"/>
      <c r="I245" s="61"/>
      <c r="J245" s="61"/>
      <c r="K245" s="55"/>
      <c r="L245" s="55"/>
      <c r="M245" s="55"/>
      <c r="N245" s="55"/>
      <c r="O245" s="12"/>
    </row>
    <row r="246" spans="1:15" s="9" customFormat="1" x14ac:dyDescent="0.25">
      <c r="A246" s="20"/>
      <c r="B246" s="26"/>
      <c r="C246" s="54"/>
      <c r="D246" s="54"/>
      <c r="E246" s="61"/>
      <c r="F246" s="61"/>
      <c r="G246" s="61"/>
      <c r="H246" s="61"/>
      <c r="I246" s="61"/>
      <c r="J246" s="61"/>
      <c r="K246" s="55"/>
      <c r="L246" s="55"/>
      <c r="M246" s="55"/>
      <c r="N246" s="55"/>
      <c r="O246" s="12"/>
    </row>
    <row r="247" spans="1:15" s="9" customFormat="1" x14ac:dyDescent="0.25">
      <c r="A247" s="20"/>
      <c r="B247" s="26"/>
      <c r="C247" s="54"/>
      <c r="D247" s="54"/>
      <c r="E247" s="61"/>
      <c r="F247" s="61"/>
      <c r="G247" s="61"/>
      <c r="H247" s="61"/>
      <c r="I247" s="61"/>
      <c r="J247" s="61"/>
      <c r="K247" s="55"/>
      <c r="L247" s="55"/>
      <c r="M247" s="55"/>
      <c r="N247" s="55"/>
      <c r="O247" s="12"/>
    </row>
    <row r="248" spans="1:15" s="9" customFormat="1" x14ac:dyDescent="0.25">
      <c r="A248" s="20"/>
      <c r="B248" s="26"/>
      <c r="C248" s="54"/>
      <c r="D248" s="54"/>
      <c r="E248" s="61"/>
      <c r="F248" s="61"/>
      <c r="G248" s="61"/>
      <c r="H248" s="61"/>
      <c r="I248" s="61"/>
      <c r="J248" s="61"/>
      <c r="K248" s="55"/>
      <c r="L248" s="55"/>
      <c r="M248" s="55"/>
      <c r="N248" s="55"/>
      <c r="O248" s="12"/>
    </row>
    <row r="249" spans="1:15" s="9" customFormat="1" x14ac:dyDescent="0.25">
      <c r="A249" s="20"/>
      <c r="B249" s="26"/>
      <c r="C249" s="54"/>
      <c r="D249" s="54"/>
      <c r="E249" s="61"/>
      <c r="F249" s="61"/>
      <c r="G249" s="61"/>
      <c r="H249" s="61"/>
      <c r="I249" s="61"/>
      <c r="J249" s="61"/>
      <c r="K249" s="55"/>
      <c r="L249" s="55"/>
      <c r="M249" s="55"/>
      <c r="N249" s="55"/>
      <c r="O249" s="12"/>
    </row>
    <row r="250" spans="1:15" s="9" customFormat="1" x14ac:dyDescent="0.25">
      <c r="A250" s="20"/>
      <c r="B250" s="26"/>
      <c r="C250" s="54"/>
      <c r="D250" s="54"/>
      <c r="E250" s="61"/>
      <c r="F250" s="61"/>
      <c r="G250" s="61"/>
      <c r="H250" s="61"/>
      <c r="I250" s="61"/>
      <c r="J250" s="61"/>
      <c r="K250" s="55"/>
      <c r="L250" s="55"/>
      <c r="M250" s="55"/>
      <c r="N250" s="55"/>
      <c r="O250" s="12"/>
    </row>
    <row r="251" spans="1:15" s="9" customFormat="1" x14ac:dyDescent="0.25">
      <c r="A251" s="20"/>
      <c r="B251" s="26"/>
      <c r="C251" s="54"/>
      <c r="D251" s="54"/>
      <c r="E251" s="61"/>
      <c r="F251" s="61"/>
      <c r="G251" s="61"/>
      <c r="H251" s="61"/>
      <c r="I251" s="61"/>
      <c r="J251" s="61"/>
      <c r="K251" s="55"/>
      <c r="L251" s="55"/>
      <c r="M251" s="55"/>
      <c r="N251" s="55"/>
      <c r="O251" s="12"/>
    </row>
    <row r="252" spans="1:15" s="9" customFormat="1" x14ac:dyDescent="0.25">
      <c r="A252" s="20"/>
      <c r="B252" s="26"/>
      <c r="C252" s="54"/>
      <c r="D252" s="54"/>
      <c r="E252" s="61"/>
      <c r="F252" s="61"/>
      <c r="G252" s="61"/>
      <c r="H252" s="61"/>
      <c r="I252" s="61"/>
      <c r="J252" s="61"/>
      <c r="K252" s="55"/>
      <c r="L252" s="55"/>
      <c r="M252" s="55"/>
      <c r="N252" s="55"/>
      <c r="O252" s="12"/>
    </row>
    <row r="253" spans="1:15" s="9" customFormat="1" x14ac:dyDescent="0.25">
      <c r="A253" s="20"/>
      <c r="B253" s="26"/>
      <c r="C253" s="54"/>
      <c r="D253" s="54"/>
      <c r="E253" s="61"/>
      <c r="F253" s="61"/>
      <c r="G253" s="61"/>
      <c r="H253" s="61"/>
      <c r="I253" s="61"/>
      <c r="J253" s="61"/>
      <c r="K253" s="55"/>
      <c r="L253" s="55"/>
      <c r="M253" s="55"/>
      <c r="N253" s="55"/>
      <c r="O253" s="12"/>
    </row>
    <row r="254" spans="1:15" s="9" customFormat="1" x14ac:dyDescent="0.25">
      <c r="A254" s="20"/>
      <c r="B254" s="26"/>
      <c r="C254" s="54"/>
      <c r="D254" s="54"/>
      <c r="E254" s="61"/>
      <c r="F254" s="61"/>
      <c r="G254" s="61"/>
      <c r="H254" s="61"/>
      <c r="I254" s="61"/>
      <c r="J254" s="61"/>
      <c r="K254" s="55"/>
      <c r="L254" s="55"/>
      <c r="M254" s="55"/>
      <c r="N254" s="55"/>
      <c r="O254" s="12"/>
    </row>
    <row r="255" spans="1:15" s="9" customFormat="1" x14ac:dyDescent="0.25">
      <c r="A255" s="20"/>
      <c r="B255" s="26"/>
      <c r="C255" s="54"/>
      <c r="D255" s="54"/>
      <c r="E255" s="61"/>
      <c r="F255" s="61"/>
      <c r="G255" s="61"/>
      <c r="H255" s="61"/>
      <c r="I255" s="61"/>
      <c r="J255" s="61"/>
      <c r="K255" s="55"/>
      <c r="L255" s="55"/>
      <c r="M255" s="55"/>
      <c r="N255" s="55"/>
      <c r="O255" s="12"/>
    </row>
    <row r="256" spans="1:15" s="9" customFormat="1" x14ac:dyDescent="0.25">
      <c r="A256" s="20"/>
      <c r="B256" s="26"/>
      <c r="C256" s="54"/>
      <c r="D256" s="54"/>
      <c r="E256" s="61"/>
      <c r="F256" s="61"/>
      <c r="G256" s="61"/>
      <c r="H256" s="61"/>
      <c r="I256" s="61"/>
      <c r="J256" s="61"/>
      <c r="K256" s="55"/>
      <c r="L256" s="55"/>
      <c r="M256" s="55"/>
      <c r="N256" s="55"/>
      <c r="O256" s="12"/>
    </row>
    <row r="257" spans="1:15" s="9" customFormat="1" x14ac:dyDescent="0.25">
      <c r="A257" s="20"/>
      <c r="B257" s="26"/>
      <c r="C257" s="54"/>
      <c r="D257" s="54"/>
      <c r="E257" s="61"/>
      <c r="F257" s="61"/>
      <c r="G257" s="61"/>
      <c r="H257" s="61"/>
      <c r="I257" s="61"/>
      <c r="J257" s="61"/>
      <c r="K257" s="55"/>
      <c r="L257" s="55"/>
      <c r="M257" s="55"/>
      <c r="N257" s="55"/>
      <c r="O257" s="12"/>
    </row>
    <row r="258" spans="1:15" s="9" customFormat="1" x14ac:dyDescent="0.25">
      <c r="A258" s="20"/>
      <c r="B258" s="26"/>
      <c r="C258" s="54"/>
      <c r="D258" s="54"/>
      <c r="E258" s="61"/>
      <c r="F258" s="61"/>
      <c r="G258" s="61"/>
      <c r="H258" s="61"/>
      <c r="I258" s="61"/>
      <c r="J258" s="61"/>
      <c r="K258" s="55"/>
      <c r="L258" s="55"/>
      <c r="M258" s="55"/>
      <c r="N258" s="55"/>
      <c r="O258" s="12"/>
    </row>
    <row r="259" spans="1:15" s="9" customFormat="1" x14ac:dyDescent="0.25">
      <c r="A259" s="20"/>
      <c r="B259" s="26"/>
      <c r="C259" s="54"/>
      <c r="D259" s="54"/>
      <c r="E259" s="61"/>
      <c r="F259" s="61"/>
      <c r="G259" s="61"/>
      <c r="H259" s="61"/>
      <c r="I259" s="61"/>
      <c r="J259" s="61"/>
      <c r="K259" s="55"/>
      <c r="L259" s="55"/>
      <c r="M259" s="55"/>
      <c r="N259" s="55"/>
      <c r="O259" s="12"/>
    </row>
    <row r="260" spans="1:15" s="9" customFormat="1" x14ac:dyDescent="0.25">
      <c r="A260" s="20"/>
      <c r="B260" s="26"/>
      <c r="C260" s="54"/>
      <c r="D260" s="54"/>
      <c r="E260" s="61"/>
      <c r="F260" s="61"/>
      <c r="G260" s="61"/>
      <c r="H260" s="61"/>
      <c r="I260" s="61"/>
      <c r="J260" s="61"/>
      <c r="K260" s="55"/>
      <c r="L260" s="55"/>
      <c r="M260" s="55"/>
      <c r="N260" s="55"/>
      <c r="O260" s="12"/>
    </row>
    <row r="261" spans="1:15" s="9" customFormat="1" x14ac:dyDescent="0.25">
      <c r="A261" s="20"/>
      <c r="B261" s="26"/>
      <c r="C261" s="54"/>
      <c r="D261" s="54"/>
      <c r="E261" s="61"/>
      <c r="F261" s="61"/>
      <c r="G261" s="61"/>
      <c r="H261" s="61"/>
      <c r="I261" s="61"/>
      <c r="J261" s="61"/>
      <c r="K261" s="55"/>
      <c r="L261" s="55"/>
      <c r="M261" s="55"/>
      <c r="N261" s="55"/>
      <c r="O261" s="12"/>
    </row>
    <row r="262" spans="1:15" s="9" customFormat="1" x14ac:dyDescent="0.25">
      <c r="A262" s="20"/>
      <c r="B262" s="26"/>
      <c r="C262" s="54"/>
      <c r="D262" s="54"/>
      <c r="E262" s="61"/>
      <c r="F262" s="61"/>
      <c r="G262" s="61"/>
      <c r="H262" s="61"/>
      <c r="I262" s="61"/>
      <c r="J262" s="61"/>
      <c r="K262" s="55"/>
      <c r="L262" s="55"/>
      <c r="M262" s="55"/>
      <c r="N262" s="55"/>
      <c r="O262" s="12"/>
    </row>
    <row r="263" spans="1:15" s="9" customFormat="1" x14ac:dyDescent="0.25">
      <c r="A263" s="20"/>
      <c r="B263" s="26"/>
      <c r="C263" s="54"/>
      <c r="D263" s="54"/>
      <c r="E263" s="61"/>
      <c r="F263" s="61"/>
      <c r="G263" s="61"/>
      <c r="H263" s="61"/>
      <c r="I263" s="61"/>
      <c r="J263" s="61"/>
      <c r="K263" s="55"/>
      <c r="L263" s="55"/>
      <c r="M263" s="55"/>
      <c r="N263" s="55"/>
      <c r="O263" s="12"/>
    </row>
    <row r="264" spans="1:15" s="9" customFormat="1" x14ac:dyDescent="0.25">
      <c r="A264" s="20"/>
      <c r="B264" s="26"/>
      <c r="C264" s="54"/>
      <c r="D264" s="54"/>
      <c r="E264" s="61"/>
      <c r="F264" s="61"/>
      <c r="G264" s="61"/>
      <c r="H264" s="61"/>
      <c r="I264" s="61"/>
      <c r="J264" s="61"/>
      <c r="K264" s="55"/>
      <c r="L264" s="55"/>
      <c r="M264" s="55"/>
      <c r="N264" s="55"/>
      <c r="O264" s="12"/>
    </row>
    <row r="265" spans="1:15" s="9" customFormat="1" x14ac:dyDescent="0.25">
      <c r="A265" s="20"/>
      <c r="B265" s="26"/>
      <c r="C265" s="54"/>
      <c r="D265" s="54"/>
      <c r="E265" s="61"/>
      <c r="F265" s="61"/>
      <c r="G265" s="61"/>
      <c r="H265" s="61"/>
      <c r="I265" s="61"/>
      <c r="J265" s="61"/>
      <c r="K265" s="55"/>
      <c r="L265" s="55"/>
      <c r="M265" s="55"/>
      <c r="N265" s="55"/>
      <c r="O265" s="12"/>
    </row>
    <row r="266" spans="1:15" s="9" customFormat="1" x14ac:dyDescent="0.25">
      <c r="A266" s="20"/>
      <c r="B266" s="26"/>
      <c r="C266" s="54"/>
      <c r="D266" s="54"/>
      <c r="E266" s="61"/>
      <c r="F266" s="61"/>
      <c r="G266" s="61"/>
      <c r="H266" s="61"/>
      <c r="I266" s="61"/>
      <c r="J266" s="61"/>
      <c r="K266" s="55"/>
      <c r="L266" s="55"/>
      <c r="M266" s="55"/>
      <c r="N266" s="55"/>
      <c r="O266" s="12"/>
    </row>
    <row r="267" spans="1:15" s="9" customFormat="1" x14ac:dyDescent="0.25">
      <c r="A267" s="20"/>
      <c r="B267" s="26"/>
      <c r="C267" s="54"/>
      <c r="D267" s="54"/>
      <c r="E267" s="61"/>
      <c r="F267" s="61"/>
      <c r="G267" s="61"/>
      <c r="H267" s="61"/>
      <c r="I267" s="61"/>
      <c r="J267" s="61"/>
      <c r="K267" s="55"/>
      <c r="L267" s="55"/>
      <c r="M267" s="55"/>
      <c r="N267" s="55"/>
      <c r="O267" s="12"/>
    </row>
    <row r="268" spans="1:15" s="9" customFormat="1" x14ac:dyDescent="0.25">
      <c r="A268" s="20"/>
      <c r="B268" s="26"/>
      <c r="C268" s="54"/>
      <c r="D268" s="54"/>
      <c r="E268" s="61"/>
      <c r="F268" s="61"/>
      <c r="G268" s="61"/>
      <c r="H268" s="61"/>
      <c r="I268" s="61"/>
      <c r="J268" s="61"/>
      <c r="K268" s="55"/>
      <c r="L268" s="55"/>
      <c r="M268" s="55"/>
      <c r="N268" s="55"/>
      <c r="O268" s="12"/>
    </row>
    <row r="269" spans="1:15" s="9" customFormat="1" x14ac:dyDescent="0.25">
      <c r="A269" s="20"/>
      <c r="B269" s="26"/>
      <c r="C269" s="54"/>
      <c r="D269" s="54"/>
      <c r="E269" s="61"/>
      <c r="F269" s="61"/>
      <c r="G269" s="61"/>
      <c r="H269" s="61"/>
      <c r="I269" s="61"/>
      <c r="J269" s="61"/>
      <c r="K269" s="55"/>
      <c r="L269" s="55"/>
      <c r="M269" s="55"/>
      <c r="N269" s="55"/>
      <c r="O269" s="12"/>
    </row>
    <row r="270" spans="1:15" s="9" customFormat="1" x14ac:dyDescent="0.25">
      <c r="A270" s="20"/>
      <c r="B270" s="26"/>
      <c r="C270" s="54"/>
      <c r="D270" s="54"/>
      <c r="E270" s="61"/>
      <c r="F270" s="61"/>
      <c r="G270" s="61"/>
      <c r="H270" s="61"/>
      <c r="I270" s="61"/>
      <c r="J270" s="61"/>
      <c r="K270" s="55"/>
      <c r="L270" s="55"/>
      <c r="M270" s="55"/>
      <c r="N270" s="55"/>
      <c r="O270" s="12"/>
    </row>
    <row r="271" spans="1:15" s="9" customFormat="1" x14ac:dyDescent="0.25">
      <c r="A271" s="20"/>
      <c r="B271" s="26"/>
      <c r="C271" s="54"/>
      <c r="D271" s="54"/>
      <c r="E271" s="61"/>
      <c r="F271" s="61"/>
      <c r="G271" s="61"/>
      <c r="H271" s="61"/>
      <c r="I271" s="61"/>
      <c r="J271" s="61"/>
      <c r="K271" s="55"/>
      <c r="L271" s="55"/>
      <c r="M271" s="55"/>
      <c r="N271" s="55"/>
      <c r="O271" s="12"/>
    </row>
    <row r="272" spans="1:15" s="9" customFormat="1" x14ac:dyDescent="0.25">
      <c r="A272" s="20"/>
      <c r="B272" s="26"/>
      <c r="C272" s="54"/>
      <c r="D272" s="54"/>
      <c r="E272" s="61"/>
      <c r="F272" s="61"/>
      <c r="G272" s="61"/>
      <c r="H272" s="61"/>
      <c r="I272" s="61"/>
      <c r="J272" s="61"/>
      <c r="K272" s="55"/>
      <c r="L272" s="55"/>
      <c r="M272" s="55"/>
      <c r="N272" s="55"/>
      <c r="O272" s="12"/>
    </row>
    <row r="273" spans="1:15" s="9" customFormat="1" x14ac:dyDescent="0.25">
      <c r="A273" s="20"/>
      <c r="B273" s="26"/>
      <c r="C273" s="54"/>
      <c r="D273" s="54"/>
      <c r="E273" s="61"/>
      <c r="F273" s="61"/>
      <c r="G273" s="61"/>
      <c r="H273" s="61"/>
      <c r="I273" s="61"/>
      <c r="J273" s="61"/>
      <c r="K273" s="55"/>
      <c r="L273" s="55"/>
      <c r="M273" s="55"/>
      <c r="N273" s="55"/>
      <c r="O273" s="12"/>
    </row>
    <row r="274" spans="1:15" s="9" customFormat="1" x14ac:dyDescent="0.25">
      <c r="A274" s="20"/>
      <c r="B274" s="26"/>
      <c r="C274" s="54"/>
      <c r="D274" s="54"/>
      <c r="E274" s="61"/>
      <c r="F274" s="61"/>
      <c r="G274" s="61"/>
      <c r="H274" s="61"/>
      <c r="I274" s="61"/>
      <c r="J274" s="61"/>
      <c r="K274" s="55"/>
      <c r="L274" s="55"/>
      <c r="M274" s="55"/>
      <c r="N274" s="55"/>
      <c r="O274" s="12"/>
    </row>
    <row r="275" spans="1:15" s="9" customFormat="1" x14ac:dyDescent="0.25">
      <c r="A275" s="20"/>
      <c r="B275" s="26"/>
      <c r="C275" s="54"/>
      <c r="D275" s="54"/>
      <c r="E275" s="61"/>
      <c r="F275" s="61"/>
      <c r="G275" s="61"/>
      <c r="H275" s="61"/>
      <c r="I275" s="61"/>
      <c r="J275" s="61"/>
      <c r="K275" s="55"/>
      <c r="L275" s="55"/>
      <c r="M275" s="55"/>
      <c r="N275" s="55"/>
      <c r="O275" s="12"/>
    </row>
    <row r="276" spans="1:15" s="9" customFormat="1" x14ac:dyDescent="0.25">
      <c r="A276" s="20"/>
      <c r="B276" s="26"/>
      <c r="C276" s="54"/>
      <c r="D276" s="54"/>
      <c r="E276" s="61"/>
      <c r="F276" s="61"/>
      <c r="G276" s="61"/>
      <c r="H276" s="61"/>
      <c r="I276" s="61"/>
      <c r="J276" s="61"/>
      <c r="K276" s="55"/>
      <c r="L276" s="55"/>
      <c r="M276" s="55"/>
      <c r="N276" s="55"/>
      <c r="O276" s="12"/>
    </row>
    <row r="277" spans="1:15" s="9" customFormat="1" x14ac:dyDescent="0.25">
      <c r="A277" s="20"/>
      <c r="B277" s="26"/>
      <c r="C277" s="54"/>
      <c r="D277" s="54"/>
      <c r="E277" s="61"/>
      <c r="F277" s="61"/>
      <c r="G277" s="61"/>
      <c r="H277" s="61"/>
      <c r="I277" s="61"/>
      <c r="J277" s="61"/>
      <c r="K277" s="55"/>
      <c r="L277" s="55"/>
      <c r="M277" s="55"/>
      <c r="N277" s="55"/>
      <c r="O277" s="12"/>
    </row>
    <row r="278" spans="1:15" s="9" customFormat="1" x14ac:dyDescent="0.25">
      <c r="A278" s="20"/>
      <c r="B278" s="26"/>
      <c r="C278" s="54"/>
      <c r="D278" s="54"/>
      <c r="E278" s="61"/>
      <c r="F278" s="61"/>
      <c r="G278" s="61"/>
      <c r="H278" s="61"/>
      <c r="I278" s="61"/>
      <c r="J278" s="61"/>
      <c r="K278" s="55"/>
      <c r="L278" s="55"/>
      <c r="M278" s="55"/>
      <c r="N278" s="55"/>
      <c r="O278" s="12"/>
    </row>
    <row r="279" spans="1:15" s="9" customFormat="1" x14ac:dyDescent="0.25">
      <c r="A279" s="20"/>
      <c r="B279" s="26"/>
      <c r="C279" s="54"/>
      <c r="D279" s="54"/>
      <c r="E279" s="61"/>
      <c r="F279" s="61"/>
      <c r="G279" s="61"/>
      <c r="H279" s="61"/>
      <c r="I279" s="61"/>
      <c r="J279" s="61"/>
      <c r="K279" s="55"/>
      <c r="L279" s="55"/>
      <c r="M279" s="55"/>
      <c r="N279" s="55"/>
      <c r="O279" s="12"/>
    </row>
    <row r="280" spans="1:15" s="9" customFormat="1" x14ac:dyDescent="0.25">
      <c r="A280" s="20"/>
      <c r="B280" s="26"/>
      <c r="C280" s="54"/>
      <c r="D280" s="54"/>
      <c r="E280" s="61"/>
      <c r="F280" s="61"/>
      <c r="G280" s="61"/>
      <c r="H280" s="61"/>
      <c r="I280" s="61"/>
      <c r="J280" s="61"/>
      <c r="K280" s="55"/>
      <c r="L280" s="55"/>
      <c r="M280" s="55"/>
      <c r="N280" s="55"/>
      <c r="O280" s="12"/>
    </row>
    <row r="281" spans="1:15" s="9" customFormat="1" x14ac:dyDescent="0.25">
      <c r="A281" s="20"/>
      <c r="B281" s="26"/>
      <c r="C281" s="54"/>
      <c r="D281" s="54"/>
      <c r="E281" s="61"/>
      <c r="F281" s="61"/>
      <c r="G281" s="61"/>
      <c r="H281" s="61"/>
      <c r="I281" s="61"/>
      <c r="J281" s="61"/>
      <c r="K281" s="55"/>
      <c r="L281" s="55"/>
      <c r="M281" s="55"/>
      <c r="N281" s="55"/>
      <c r="O281" s="12"/>
    </row>
    <row r="282" spans="1:15" s="9" customFormat="1" x14ac:dyDescent="0.25">
      <c r="A282" s="20"/>
      <c r="B282" s="26"/>
      <c r="C282" s="54"/>
      <c r="D282" s="54"/>
      <c r="E282" s="61"/>
      <c r="F282" s="61"/>
      <c r="G282" s="61"/>
      <c r="H282" s="61"/>
      <c r="I282" s="61"/>
      <c r="J282" s="61"/>
      <c r="K282" s="55"/>
      <c r="L282" s="55"/>
      <c r="M282" s="55"/>
      <c r="N282" s="55"/>
      <c r="O282" s="12"/>
    </row>
    <row r="283" spans="1:15" s="9" customFormat="1" x14ac:dyDescent="0.25">
      <c r="A283" s="20"/>
      <c r="B283" s="26"/>
      <c r="C283" s="54"/>
      <c r="D283" s="54"/>
      <c r="E283" s="61"/>
      <c r="F283" s="61"/>
      <c r="G283" s="61"/>
      <c r="H283" s="61"/>
      <c r="I283" s="61"/>
      <c r="J283" s="61"/>
      <c r="K283" s="55"/>
      <c r="L283" s="55"/>
      <c r="M283" s="55"/>
      <c r="N283" s="55"/>
      <c r="O283" s="12"/>
    </row>
    <row r="284" spans="1:15" s="9" customFormat="1" x14ac:dyDescent="0.25">
      <c r="A284" s="20"/>
      <c r="B284" s="26"/>
      <c r="C284" s="54"/>
      <c r="D284" s="54"/>
      <c r="E284" s="61"/>
      <c r="F284" s="61"/>
      <c r="G284" s="61"/>
      <c r="H284" s="61"/>
      <c r="I284" s="61"/>
      <c r="J284" s="61"/>
      <c r="K284" s="55"/>
      <c r="L284" s="55"/>
      <c r="M284" s="55"/>
      <c r="N284" s="55"/>
      <c r="O284" s="12"/>
    </row>
    <row r="285" spans="1:15" s="9" customFormat="1" x14ac:dyDescent="0.25">
      <c r="A285" s="20"/>
      <c r="B285" s="26"/>
      <c r="C285" s="54"/>
      <c r="D285" s="54"/>
      <c r="E285" s="61"/>
      <c r="F285" s="61"/>
      <c r="G285" s="61"/>
      <c r="H285" s="61"/>
      <c r="I285" s="61"/>
      <c r="J285" s="61"/>
      <c r="K285" s="55"/>
      <c r="L285" s="55"/>
      <c r="M285" s="55"/>
      <c r="N285" s="55"/>
      <c r="O285" s="12"/>
    </row>
    <row r="286" spans="1:15" s="9" customFormat="1" x14ac:dyDescent="0.25">
      <c r="A286" s="20"/>
      <c r="B286" s="26"/>
      <c r="C286" s="54"/>
      <c r="D286" s="54"/>
      <c r="E286" s="61"/>
      <c r="F286" s="61"/>
      <c r="G286" s="61"/>
      <c r="H286" s="61"/>
      <c r="I286" s="61"/>
      <c r="J286" s="61"/>
      <c r="K286" s="55"/>
      <c r="L286" s="55"/>
      <c r="M286" s="55"/>
      <c r="N286" s="55"/>
      <c r="O286" s="12"/>
    </row>
    <row r="287" spans="1:15" s="9" customFormat="1" x14ac:dyDescent="0.25">
      <c r="A287" s="20"/>
      <c r="B287" s="26"/>
      <c r="C287" s="54"/>
      <c r="D287" s="54"/>
      <c r="E287" s="61"/>
      <c r="F287" s="61"/>
      <c r="G287" s="61"/>
      <c r="H287" s="61"/>
      <c r="I287" s="61"/>
      <c r="J287" s="61"/>
      <c r="K287" s="55"/>
      <c r="L287" s="55"/>
      <c r="M287" s="55"/>
      <c r="N287" s="55"/>
      <c r="O287" s="12"/>
    </row>
    <row r="288" spans="1:15" s="9" customFormat="1" x14ac:dyDescent="0.25">
      <c r="A288" s="20"/>
      <c r="B288" s="26"/>
      <c r="C288" s="54"/>
      <c r="D288" s="54"/>
      <c r="E288" s="61"/>
      <c r="F288" s="61"/>
      <c r="G288" s="61"/>
      <c r="H288" s="61"/>
      <c r="I288" s="61"/>
      <c r="J288" s="61"/>
      <c r="K288" s="55"/>
      <c r="L288" s="55"/>
      <c r="M288" s="55"/>
      <c r="N288" s="55"/>
      <c r="O288" s="12"/>
    </row>
    <row r="289" spans="1:15" s="9" customFormat="1" x14ac:dyDescent="0.25">
      <c r="A289" s="20"/>
      <c r="B289" s="26"/>
      <c r="C289" s="54"/>
      <c r="D289" s="54"/>
      <c r="E289" s="61"/>
      <c r="F289" s="61"/>
      <c r="G289" s="61"/>
      <c r="H289" s="61"/>
      <c r="I289" s="61"/>
      <c r="J289" s="61"/>
      <c r="K289" s="55"/>
      <c r="L289" s="55"/>
      <c r="M289" s="55"/>
      <c r="N289" s="55"/>
      <c r="O289" s="12"/>
    </row>
    <row r="290" spans="1:15" s="9" customFormat="1" x14ac:dyDescent="0.25">
      <c r="A290" s="20"/>
      <c r="B290" s="26"/>
      <c r="C290" s="54"/>
      <c r="D290" s="54"/>
      <c r="E290" s="61"/>
      <c r="F290" s="61"/>
      <c r="G290" s="61"/>
      <c r="H290" s="61"/>
      <c r="I290" s="61"/>
      <c r="J290" s="61"/>
      <c r="K290" s="55"/>
      <c r="L290" s="55"/>
      <c r="M290" s="55"/>
      <c r="N290" s="55"/>
      <c r="O290" s="12"/>
    </row>
    <row r="291" spans="1:15" s="9" customFormat="1" x14ac:dyDescent="0.25">
      <c r="A291" s="20"/>
      <c r="B291" s="26"/>
      <c r="C291" s="54"/>
      <c r="D291" s="54"/>
      <c r="E291" s="61"/>
      <c r="F291" s="61"/>
      <c r="G291" s="61"/>
      <c r="H291" s="61"/>
      <c r="I291" s="61"/>
      <c r="J291" s="61"/>
      <c r="K291" s="55"/>
      <c r="L291" s="55"/>
      <c r="M291" s="55"/>
      <c r="N291" s="55"/>
      <c r="O291" s="12"/>
    </row>
    <row r="292" spans="1:15" s="9" customFormat="1" x14ac:dyDescent="0.25">
      <c r="A292" s="20"/>
      <c r="B292" s="26"/>
      <c r="C292" s="54"/>
      <c r="D292" s="54"/>
      <c r="E292" s="61"/>
      <c r="F292" s="61"/>
      <c r="G292" s="61"/>
      <c r="H292" s="61"/>
      <c r="I292" s="61"/>
      <c r="J292" s="61"/>
      <c r="K292" s="55"/>
      <c r="L292" s="55"/>
      <c r="M292" s="55"/>
      <c r="N292" s="55"/>
      <c r="O292" s="12"/>
    </row>
    <row r="293" spans="1:15" s="9" customFormat="1" x14ac:dyDescent="0.25">
      <c r="A293" s="20"/>
      <c r="B293" s="26"/>
      <c r="C293" s="54"/>
      <c r="D293" s="54"/>
      <c r="E293" s="61"/>
      <c r="F293" s="61"/>
      <c r="G293" s="61"/>
      <c r="H293" s="61"/>
      <c r="I293" s="61"/>
      <c r="J293" s="61"/>
      <c r="K293" s="55"/>
      <c r="L293" s="55"/>
      <c r="M293" s="55"/>
      <c r="N293" s="55"/>
      <c r="O293" s="12"/>
    </row>
    <row r="294" spans="1:15" s="9" customFormat="1" x14ac:dyDescent="0.25">
      <c r="A294" s="20"/>
      <c r="B294" s="26"/>
      <c r="C294" s="54"/>
      <c r="D294" s="54"/>
      <c r="E294" s="61"/>
      <c r="F294" s="61"/>
      <c r="G294" s="61"/>
      <c r="H294" s="61"/>
      <c r="I294" s="61"/>
      <c r="J294" s="61"/>
      <c r="K294" s="55"/>
      <c r="L294" s="55"/>
      <c r="M294" s="55"/>
      <c r="N294" s="55"/>
      <c r="O294" s="12"/>
    </row>
    <row r="295" spans="1:15" s="9" customFormat="1" x14ac:dyDescent="0.25">
      <c r="A295" s="20"/>
      <c r="B295" s="26"/>
      <c r="C295" s="54"/>
      <c r="D295" s="54"/>
      <c r="E295" s="61"/>
      <c r="F295" s="61"/>
      <c r="G295" s="61"/>
      <c r="H295" s="61"/>
      <c r="I295" s="61"/>
      <c r="J295" s="61"/>
      <c r="K295" s="55"/>
      <c r="L295" s="55"/>
      <c r="M295" s="55"/>
      <c r="N295" s="55"/>
      <c r="O295" s="12"/>
    </row>
    <row r="296" spans="1:15" s="9" customFormat="1" x14ac:dyDescent="0.25">
      <c r="A296" s="20"/>
      <c r="B296" s="26"/>
      <c r="C296" s="54"/>
      <c r="D296" s="54"/>
      <c r="E296" s="61"/>
      <c r="F296" s="61"/>
      <c r="G296" s="61"/>
      <c r="H296" s="61"/>
      <c r="I296" s="61"/>
      <c r="J296" s="61"/>
      <c r="K296" s="55"/>
      <c r="L296" s="55"/>
      <c r="M296" s="55"/>
      <c r="N296" s="55"/>
      <c r="O296" s="12"/>
    </row>
    <row r="297" spans="1:15" s="9" customFormat="1" x14ac:dyDescent="0.25">
      <c r="A297" s="20"/>
      <c r="B297" s="26"/>
      <c r="C297" s="54"/>
      <c r="D297" s="54"/>
      <c r="E297" s="61"/>
      <c r="F297" s="61"/>
      <c r="G297" s="61"/>
      <c r="H297" s="61"/>
      <c r="I297" s="61"/>
      <c r="J297" s="61"/>
      <c r="K297" s="55"/>
      <c r="L297" s="55"/>
      <c r="M297" s="55"/>
      <c r="N297" s="55"/>
      <c r="O297" s="12"/>
    </row>
    <row r="298" spans="1:15" s="9" customFormat="1" x14ac:dyDescent="0.25">
      <c r="A298" s="20"/>
      <c r="B298" s="26"/>
      <c r="C298" s="54"/>
      <c r="D298" s="54"/>
      <c r="E298" s="61"/>
      <c r="F298" s="61"/>
      <c r="G298" s="61"/>
      <c r="H298" s="61"/>
      <c r="I298" s="61"/>
      <c r="J298" s="61"/>
      <c r="K298" s="55"/>
      <c r="L298" s="55"/>
      <c r="M298" s="55"/>
      <c r="N298" s="55"/>
      <c r="O298" s="12"/>
    </row>
    <row r="299" spans="1:15" s="9" customFormat="1" x14ac:dyDescent="0.25">
      <c r="A299" s="20"/>
      <c r="B299" s="26"/>
      <c r="C299" s="54"/>
      <c r="D299" s="54"/>
      <c r="E299" s="61"/>
      <c r="F299" s="61"/>
      <c r="G299" s="61"/>
      <c r="H299" s="61"/>
      <c r="I299" s="61"/>
      <c r="J299" s="61"/>
      <c r="K299" s="55"/>
      <c r="L299" s="55"/>
      <c r="M299" s="55"/>
      <c r="N299" s="55"/>
      <c r="O299" s="12"/>
    </row>
    <row r="300" spans="1:15" s="9" customFormat="1" x14ac:dyDescent="0.25">
      <c r="A300" s="20"/>
      <c r="B300" s="26"/>
      <c r="C300" s="54"/>
      <c r="D300" s="54"/>
      <c r="E300" s="61"/>
      <c r="F300" s="61"/>
      <c r="G300" s="61"/>
      <c r="H300" s="61"/>
      <c r="I300" s="61"/>
      <c r="J300" s="61"/>
      <c r="K300" s="55"/>
      <c r="L300" s="55"/>
      <c r="M300" s="55"/>
      <c r="N300" s="55"/>
      <c r="O300" s="12"/>
    </row>
    <row r="301" spans="1:15" s="9" customFormat="1" x14ac:dyDescent="0.25">
      <c r="A301" s="20"/>
      <c r="B301" s="26"/>
      <c r="C301" s="54"/>
      <c r="D301" s="54"/>
      <c r="E301" s="61"/>
      <c r="F301" s="61"/>
      <c r="G301" s="61"/>
      <c r="H301" s="61"/>
      <c r="I301" s="61"/>
      <c r="J301" s="61"/>
      <c r="K301" s="55"/>
      <c r="L301" s="55"/>
      <c r="M301" s="55"/>
      <c r="N301" s="55"/>
      <c r="O301" s="12"/>
    </row>
    <row r="302" spans="1:15" s="9" customFormat="1" x14ac:dyDescent="0.25">
      <c r="A302" s="20"/>
      <c r="B302" s="26"/>
      <c r="C302" s="54"/>
      <c r="D302" s="54"/>
      <c r="E302" s="61"/>
      <c r="F302" s="61"/>
      <c r="G302" s="61"/>
      <c r="H302" s="61"/>
      <c r="I302" s="61"/>
      <c r="J302" s="61"/>
      <c r="K302" s="55"/>
      <c r="L302" s="55"/>
      <c r="M302" s="55"/>
      <c r="N302" s="55"/>
      <c r="O302" s="12"/>
    </row>
    <row r="303" spans="1:15" s="9" customFormat="1" x14ac:dyDescent="0.25">
      <c r="A303" s="20"/>
      <c r="B303" s="26"/>
      <c r="C303" s="54"/>
      <c r="D303" s="54"/>
      <c r="E303" s="61"/>
      <c r="F303" s="61"/>
      <c r="G303" s="61"/>
      <c r="H303" s="61"/>
      <c r="I303" s="61"/>
      <c r="J303" s="61"/>
      <c r="K303" s="55"/>
      <c r="L303" s="55"/>
      <c r="M303" s="55"/>
      <c r="N303" s="55"/>
      <c r="O303" s="12"/>
    </row>
    <row r="304" spans="1:15" s="9" customFormat="1" x14ac:dyDescent="0.25">
      <c r="A304" s="20"/>
      <c r="B304" s="26"/>
      <c r="C304" s="54"/>
      <c r="D304" s="54"/>
      <c r="E304" s="61"/>
      <c r="F304" s="61"/>
      <c r="G304" s="61"/>
      <c r="H304" s="61"/>
      <c r="I304" s="61"/>
      <c r="J304" s="61"/>
      <c r="K304" s="55"/>
      <c r="L304" s="55"/>
      <c r="M304" s="55"/>
      <c r="N304" s="55"/>
      <c r="O304" s="12"/>
    </row>
    <row r="305" spans="1:15" s="9" customFormat="1" x14ac:dyDescent="0.25">
      <c r="A305" s="20"/>
      <c r="B305" s="26"/>
      <c r="C305" s="54"/>
      <c r="D305" s="54"/>
      <c r="E305" s="61"/>
      <c r="F305" s="61"/>
      <c r="G305" s="61"/>
      <c r="H305" s="61"/>
      <c r="I305" s="61"/>
      <c r="J305" s="61"/>
      <c r="K305" s="55"/>
      <c r="L305" s="55"/>
      <c r="M305" s="55"/>
      <c r="N305" s="55"/>
      <c r="O305" s="12"/>
    </row>
    <row r="306" spans="1:15" s="9" customFormat="1" x14ac:dyDescent="0.25">
      <c r="A306" s="20"/>
      <c r="B306" s="26"/>
      <c r="C306" s="54"/>
      <c r="D306" s="54"/>
      <c r="E306" s="61"/>
      <c r="F306" s="61"/>
      <c r="G306" s="61"/>
      <c r="H306" s="61"/>
      <c r="I306" s="61"/>
      <c r="J306" s="61"/>
      <c r="K306" s="55"/>
      <c r="L306" s="55"/>
      <c r="M306" s="55"/>
      <c r="N306" s="55"/>
      <c r="O306" s="12"/>
    </row>
    <row r="307" spans="1:15" s="9" customFormat="1" x14ac:dyDescent="0.25">
      <c r="A307" s="20"/>
      <c r="B307" s="26"/>
      <c r="C307" s="54"/>
      <c r="D307" s="54"/>
      <c r="E307" s="61"/>
      <c r="F307" s="61"/>
      <c r="G307" s="61"/>
      <c r="H307" s="61"/>
      <c r="I307" s="61"/>
      <c r="J307" s="61"/>
      <c r="K307" s="55"/>
      <c r="L307" s="55"/>
      <c r="M307" s="55"/>
      <c r="N307" s="55"/>
      <c r="O307" s="12"/>
    </row>
    <row r="308" spans="1:15" s="9" customFormat="1" x14ac:dyDescent="0.25">
      <c r="A308" s="20"/>
      <c r="B308" s="26"/>
      <c r="C308" s="54"/>
      <c r="D308" s="54"/>
      <c r="E308" s="61"/>
      <c r="F308" s="61"/>
      <c r="G308" s="61"/>
      <c r="H308" s="61"/>
      <c r="I308" s="61"/>
      <c r="J308" s="61"/>
      <c r="K308" s="55"/>
      <c r="L308" s="55"/>
      <c r="M308" s="55"/>
      <c r="N308" s="55"/>
      <c r="O308" s="12"/>
    </row>
    <row r="309" spans="1:15" s="9" customFormat="1" x14ac:dyDescent="0.25">
      <c r="A309" s="20"/>
      <c r="B309" s="26"/>
      <c r="C309" s="54"/>
      <c r="D309" s="54"/>
      <c r="E309" s="61"/>
      <c r="F309" s="61"/>
      <c r="G309" s="61"/>
      <c r="H309" s="61"/>
      <c r="I309" s="61"/>
      <c r="J309" s="61"/>
      <c r="K309" s="55"/>
      <c r="L309" s="55"/>
      <c r="M309" s="55"/>
      <c r="N309" s="55"/>
      <c r="O309" s="12"/>
    </row>
    <row r="310" spans="1:15" s="9" customFormat="1" x14ac:dyDescent="0.25">
      <c r="A310" s="20"/>
      <c r="B310" s="26"/>
      <c r="C310" s="54"/>
      <c r="D310" s="54"/>
      <c r="E310" s="61"/>
      <c r="F310" s="61"/>
      <c r="G310" s="61"/>
      <c r="H310" s="61"/>
      <c r="I310" s="61"/>
      <c r="J310" s="61"/>
      <c r="K310" s="55"/>
      <c r="L310" s="55"/>
      <c r="M310" s="55"/>
      <c r="N310" s="55"/>
      <c r="O310" s="12"/>
    </row>
    <row r="311" spans="1:15" s="9" customFormat="1" x14ac:dyDescent="0.25">
      <c r="A311" s="20"/>
      <c r="B311" s="26"/>
      <c r="C311" s="54"/>
      <c r="D311" s="54"/>
      <c r="E311" s="61"/>
      <c r="F311" s="61"/>
      <c r="G311" s="61"/>
      <c r="H311" s="61"/>
      <c r="I311" s="61"/>
      <c r="J311" s="61"/>
      <c r="K311" s="55"/>
      <c r="L311" s="55"/>
      <c r="M311" s="55"/>
      <c r="N311" s="55"/>
      <c r="O311" s="12"/>
    </row>
    <row r="312" spans="1:15" s="9" customFormat="1" x14ac:dyDescent="0.25">
      <c r="A312" s="20"/>
      <c r="B312" s="26"/>
      <c r="C312" s="54"/>
      <c r="D312" s="54"/>
      <c r="E312" s="61"/>
      <c r="F312" s="61"/>
      <c r="G312" s="61"/>
      <c r="H312" s="61"/>
      <c r="I312" s="61"/>
      <c r="J312" s="61"/>
      <c r="K312" s="55"/>
      <c r="L312" s="55"/>
      <c r="M312" s="55"/>
      <c r="N312" s="55"/>
      <c r="O312" s="12"/>
    </row>
    <row r="313" spans="1:15" s="9" customFormat="1" x14ac:dyDescent="0.25">
      <c r="A313" s="20"/>
      <c r="B313" s="26"/>
      <c r="C313" s="54"/>
      <c r="D313" s="54"/>
      <c r="E313" s="61"/>
      <c r="F313" s="61"/>
      <c r="G313" s="61"/>
      <c r="H313" s="61"/>
      <c r="I313" s="61"/>
      <c r="J313" s="61"/>
      <c r="K313" s="55"/>
      <c r="L313" s="55"/>
      <c r="M313" s="55"/>
      <c r="N313" s="55"/>
      <c r="O313" s="12"/>
    </row>
    <row r="314" spans="1:15" s="9" customFormat="1" x14ac:dyDescent="0.25">
      <c r="A314" s="20"/>
      <c r="B314" s="26"/>
      <c r="C314" s="54"/>
      <c r="D314" s="54"/>
      <c r="E314" s="61"/>
      <c r="F314" s="61"/>
      <c r="G314" s="61"/>
      <c r="H314" s="61"/>
      <c r="I314" s="61"/>
      <c r="J314" s="61"/>
      <c r="K314" s="55"/>
      <c r="L314" s="55"/>
      <c r="M314" s="55"/>
      <c r="N314" s="55"/>
      <c r="O314" s="12"/>
    </row>
    <row r="315" spans="1:15" s="9" customFormat="1" x14ac:dyDescent="0.25">
      <c r="A315" s="20"/>
      <c r="B315" s="26"/>
      <c r="C315" s="54"/>
      <c r="D315" s="54"/>
      <c r="E315" s="61"/>
      <c r="F315" s="61"/>
      <c r="G315" s="61"/>
      <c r="H315" s="61"/>
      <c r="I315" s="61"/>
      <c r="J315" s="61"/>
      <c r="K315" s="55"/>
      <c r="L315" s="55"/>
      <c r="M315" s="55"/>
      <c r="N315" s="55"/>
      <c r="O315" s="12"/>
    </row>
    <row r="316" spans="1:15" s="9" customFormat="1" x14ac:dyDescent="0.25">
      <c r="A316" s="20"/>
      <c r="B316" s="26"/>
      <c r="C316" s="54"/>
      <c r="D316" s="54"/>
      <c r="E316" s="61"/>
      <c r="F316" s="61"/>
      <c r="G316" s="61"/>
      <c r="H316" s="61"/>
      <c r="I316" s="61"/>
      <c r="J316" s="61"/>
      <c r="K316" s="55"/>
      <c r="L316" s="55"/>
      <c r="M316" s="55"/>
      <c r="N316" s="55"/>
      <c r="O316" s="12"/>
    </row>
    <row r="317" spans="1:15" s="9" customFormat="1" x14ac:dyDescent="0.25">
      <c r="A317" s="20"/>
      <c r="B317" s="26"/>
      <c r="C317" s="54"/>
      <c r="D317" s="54"/>
      <c r="E317" s="61"/>
      <c r="F317" s="61"/>
      <c r="G317" s="61"/>
      <c r="H317" s="61"/>
      <c r="I317" s="61"/>
      <c r="J317" s="61"/>
      <c r="K317" s="55"/>
      <c r="L317" s="55"/>
      <c r="M317" s="55"/>
      <c r="N317" s="55"/>
      <c r="O317" s="12"/>
    </row>
    <row r="318" spans="1:15" s="9" customFormat="1" x14ac:dyDescent="0.25">
      <c r="A318" s="20"/>
      <c r="B318" s="26"/>
      <c r="C318" s="54"/>
      <c r="D318" s="54"/>
      <c r="E318" s="61"/>
      <c r="F318" s="61"/>
      <c r="G318" s="61"/>
      <c r="H318" s="61"/>
      <c r="I318" s="61"/>
      <c r="J318" s="61"/>
      <c r="K318" s="55"/>
      <c r="L318" s="55"/>
      <c r="M318" s="55"/>
      <c r="N318" s="55"/>
      <c r="O318" s="12"/>
    </row>
    <row r="319" spans="1:15" s="9" customFormat="1" x14ac:dyDescent="0.25">
      <c r="A319" s="20"/>
      <c r="B319" s="26"/>
      <c r="C319" s="54"/>
      <c r="D319" s="54"/>
      <c r="E319" s="61"/>
      <c r="F319" s="61"/>
      <c r="G319" s="61"/>
      <c r="H319" s="61"/>
      <c r="I319" s="61"/>
      <c r="J319" s="61"/>
      <c r="K319" s="55"/>
      <c r="L319" s="55"/>
      <c r="M319" s="55"/>
      <c r="N319" s="55"/>
      <c r="O319" s="12"/>
    </row>
    <row r="320" spans="1:15" s="9" customFormat="1" x14ac:dyDescent="0.25">
      <c r="A320" s="20"/>
      <c r="B320" s="26"/>
      <c r="C320" s="54"/>
      <c r="D320" s="54"/>
      <c r="E320" s="61"/>
      <c r="F320" s="61"/>
      <c r="G320" s="61"/>
      <c r="H320" s="61"/>
      <c r="I320" s="61"/>
      <c r="J320" s="61"/>
      <c r="K320" s="55"/>
      <c r="L320" s="55"/>
      <c r="M320" s="55"/>
      <c r="N320" s="55"/>
      <c r="O320" s="12"/>
    </row>
    <row r="321" spans="1:15" s="9" customFormat="1" x14ac:dyDescent="0.25">
      <c r="A321" s="20"/>
      <c r="B321" s="26"/>
      <c r="C321" s="54"/>
      <c r="D321" s="54"/>
      <c r="E321" s="61"/>
      <c r="F321" s="61"/>
      <c r="G321" s="61"/>
      <c r="H321" s="61"/>
      <c r="I321" s="61"/>
      <c r="J321" s="61"/>
      <c r="K321" s="55"/>
      <c r="L321" s="55"/>
      <c r="M321" s="55"/>
      <c r="N321" s="55"/>
      <c r="O321" s="12"/>
    </row>
    <row r="322" spans="1:15" s="9" customFormat="1" x14ac:dyDescent="0.25">
      <c r="A322" s="20"/>
      <c r="B322" s="26"/>
      <c r="C322" s="54"/>
      <c r="D322" s="54"/>
      <c r="E322" s="61"/>
      <c r="F322" s="61"/>
      <c r="G322" s="61"/>
      <c r="H322" s="61"/>
      <c r="I322" s="61"/>
      <c r="J322" s="61"/>
      <c r="K322" s="55"/>
      <c r="L322" s="55"/>
      <c r="M322" s="55"/>
      <c r="N322" s="55"/>
      <c r="O322" s="12"/>
    </row>
    <row r="323" spans="1:15" s="9" customFormat="1" x14ac:dyDescent="0.25">
      <c r="A323" s="20"/>
      <c r="B323" s="26"/>
      <c r="C323" s="54"/>
      <c r="D323" s="54"/>
      <c r="E323" s="61"/>
      <c r="F323" s="61"/>
      <c r="G323" s="61"/>
      <c r="H323" s="61"/>
      <c r="I323" s="61"/>
      <c r="J323" s="61"/>
      <c r="K323" s="55"/>
      <c r="L323" s="55"/>
      <c r="M323" s="55"/>
      <c r="N323" s="55"/>
      <c r="O323" s="12"/>
    </row>
    <row r="324" spans="1:15" s="9" customFormat="1" x14ac:dyDescent="0.25">
      <c r="A324" s="20"/>
      <c r="B324" s="26"/>
      <c r="C324" s="54"/>
      <c r="D324" s="54"/>
      <c r="E324" s="61"/>
      <c r="F324" s="61"/>
      <c r="G324" s="61"/>
      <c r="H324" s="61"/>
      <c r="I324" s="61"/>
      <c r="J324" s="61"/>
      <c r="K324" s="55"/>
      <c r="L324" s="55"/>
      <c r="M324" s="55"/>
      <c r="N324" s="55"/>
      <c r="O324" s="12"/>
    </row>
    <row r="325" spans="1:15" s="9" customFormat="1" x14ac:dyDescent="0.25">
      <c r="A325" s="20"/>
      <c r="B325" s="26"/>
      <c r="C325" s="54"/>
      <c r="D325" s="54"/>
      <c r="E325" s="61"/>
      <c r="F325" s="61"/>
      <c r="G325" s="61"/>
      <c r="H325" s="61"/>
      <c r="I325" s="61"/>
      <c r="J325" s="61"/>
      <c r="K325" s="55"/>
      <c r="L325" s="55"/>
      <c r="M325" s="55"/>
      <c r="N325" s="55"/>
      <c r="O325" s="12"/>
    </row>
    <row r="326" spans="1:15" s="9" customFormat="1" x14ac:dyDescent="0.25">
      <c r="A326" s="20"/>
      <c r="B326" s="26"/>
      <c r="C326" s="54"/>
      <c r="D326" s="54"/>
      <c r="E326" s="61"/>
      <c r="F326" s="61"/>
      <c r="G326" s="61"/>
      <c r="H326" s="61"/>
      <c r="I326" s="61"/>
      <c r="J326" s="61"/>
      <c r="K326" s="55"/>
      <c r="L326" s="55"/>
      <c r="M326" s="55"/>
      <c r="N326" s="55"/>
      <c r="O326" s="12"/>
    </row>
    <row r="327" spans="1:15" s="9" customFormat="1" x14ac:dyDescent="0.25">
      <c r="A327" s="20"/>
      <c r="B327" s="26"/>
      <c r="C327" s="54"/>
      <c r="D327" s="54"/>
      <c r="E327" s="61"/>
      <c r="F327" s="61"/>
      <c r="G327" s="61"/>
      <c r="H327" s="61"/>
      <c r="I327" s="61"/>
      <c r="J327" s="61"/>
      <c r="K327" s="55"/>
      <c r="L327" s="55"/>
      <c r="M327" s="55"/>
      <c r="N327" s="55"/>
      <c r="O327" s="12"/>
    </row>
    <row r="328" spans="1:15" s="9" customFormat="1" x14ac:dyDescent="0.25">
      <c r="A328" s="20"/>
      <c r="B328" s="26"/>
      <c r="C328" s="54"/>
      <c r="D328" s="54"/>
      <c r="E328" s="61"/>
      <c r="F328" s="61"/>
      <c r="G328" s="61"/>
      <c r="H328" s="61"/>
      <c r="I328" s="61"/>
      <c r="J328" s="61"/>
      <c r="K328" s="55"/>
      <c r="L328" s="55"/>
      <c r="M328" s="55"/>
      <c r="N328" s="55"/>
      <c r="O328" s="12"/>
    </row>
    <row r="329" spans="1:15" s="9" customFormat="1" x14ac:dyDescent="0.25">
      <c r="A329" s="20"/>
      <c r="B329" s="26"/>
      <c r="C329" s="54"/>
      <c r="D329" s="54"/>
      <c r="E329" s="61"/>
      <c r="F329" s="61"/>
      <c r="G329" s="61"/>
      <c r="H329" s="61"/>
      <c r="I329" s="61"/>
      <c r="J329" s="61"/>
      <c r="K329" s="55"/>
      <c r="L329" s="55"/>
      <c r="M329" s="55"/>
      <c r="N329" s="55"/>
      <c r="O329" s="12"/>
    </row>
    <row r="330" spans="1:15" s="9" customFormat="1" x14ac:dyDescent="0.25">
      <c r="A330" s="20"/>
      <c r="B330" s="26"/>
      <c r="C330" s="54"/>
      <c r="D330" s="54"/>
      <c r="E330" s="61"/>
      <c r="F330" s="61"/>
      <c r="G330" s="61"/>
      <c r="H330" s="61"/>
      <c r="I330" s="61"/>
      <c r="J330" s="61"/>
      <c r="K330" s="55"/>
      <c r="L330" s="55"/>
      <c r="M330" s="55"/>
      <c r="N330" s="55"/>
      <c r="O330" s="12"/>
    </row>
    <row r="331" spans="1:15" s="9" customFormat="1" x14ac:dyDescent="0.25">
      <c r="A331" s="20"/>
      <c r="B331" s="26"/>
      <c r="C331" s="54"/>
      <c r="D331" s="54"/>
      <c r="E331" s="61"/>
      <c r="F331" s="61"/>
      <c r="G331" s="61"/>
      <c r="H331" s="61"/>
      <c r="I331" s="61"/>
      <c r="J331" s="61"/>
      <c r="K331" s="55"/>
      <c r="L331" s="55"/>
      <c r="M331" s="55"/>
      <c r="N331" s="55"/>
      <c r="O331" s="12"/>
    </row>
    <row r="332" spans="1:15" s="9" customFormat="1" x14ac:dyDescent="0.25">
      <c r="A332" s="20"/>
      <c r="B332" s="26"/>
      <c r="C332" s="54"/>
      <c r="D332" s="54"/>
      <c r="E332" s="61"/>
      <c r="F332" s="61"/>
      <c r="G332" s="61"/>
      <c r="H332" s="61"/>
      <c r="I332" s="61"/>
      <c r="J332" s="61"/>
      <c r="K332" s="55"/>
      <c r="L332" s="55"/>
      <c r="M332" s="55"/>
      <c r="N332" s="55"/>
      <c r="O332" s="12"/>
    </row>
    <row r="333" spans="1:15" s="9" customFormat="1" x14ac:dyDescent="0.25">
      <c r="A333" s="20"/>
      <c r="B333" s="26"/>
      <c r="C333" s="54"/>
      <c r="D333" s="54"/>
      <c r="E333" s="61"/>
      <c r="F333" s="61"/>
      <c r="G333" s="61"/>
      <c r="H333" s="61"/>
      <c r="I333" s="61"/>
      <c r="J333" s="61"/>
      <c r="K333" s="55"/>
      <c r="L333" s="55"/>
      <c r="M333" s="55"/>
      <c r="N333" s="55"/>
      <c r="O333" s="12"/>
    </row>
    <row r="334" spans="1:15" s="9" customFormat="1" x14ac:dyDescent="0.25">
      <c r="A334" s="20"/>
      <c r="B334" s="26"/>
      <c r="C334" s="54"/>
      <c r="D334" s="54"/>
      <c r="E334" s="61"/>
      <c r="F334" s="61"/>
      <c r="G334" s="61"/>
      <c r="H334" s="61"/>
      <c r="I334" s="61"/>
      <c r="J334" s="61"/>
      <c r="K334" s="55"/>
      <c r="L334" s="55"/>
      <c r="M334" s="55"/>
      <c r="N334" s="55"/>
      <c r="O334" s="12"/>
    </row>
    <row r="335" spans="1:15" s="9" customFormat="1" x14ac:dyDescent="0.25">
      <c r="A335" s="20"/>
      <c r="B335" s="26"/>
      <c r="C335" s="54"/>
      <c r="D335" s="54"/>
      <c r="E335" s="61"/>
      <c r="F335" s="61"/>
      <c r="G335" s="61"/>
      <c r="H335" s="61"/>
      <c r="I335" s="61"/>
      <c r="J335" s="61"/>
      <c r="K335" s="55"/>
      <c r="L335" s="55"/>
      <c r="M335" s="55"/>
      <c r="N335" s="55"/>
      <c r="O335" s="12"/>
    </row>
    <row r="336" spans="1:15" s="9" customFormat="1" x14ac:dyDescent="0.25">
      <c r="A336" s="20"/>
      <c r="B336" s="26"/>
      <c r="C336" s="54"/>
      <c r="D336" s="54"/>
      <c r="E336" s="61"/>
      <c r="F336" s="61"/>
      <c r="G336" s="61"/>
      <c r="H336" s="61"/>
      <c r="I336" s="61"/>
      <c r="J336" s="61"/>
      <c r="K336" s="55"/>
      <c r="L336" s="55"/>
      <c r="M336" s="55"/>
      <c r="N336" s="55"/>
      <c r="O336" s="12"/>
    </row>
    <row r="337" spans="1:15" s="9" customFormat="1" x14ac:dyDescent="0.25">
      <c r="A337" s="20"/>
      <c r="B337" s="26"/>
      <c r="C337" s="54"/>
      <c r="D337" s="54"/>
      <c r="E337" s="61"/>
      <c r="F337" s="61"/>
      <c r="G337" s="61"/>
      <c r="H337" s="61"/>
      <c r="I337" s="61"/>
      <c r="J337" s="61"/>
      <c r="K337" s="55"/>
      <c r="L337" s="55"/>
      <c r="M337" s="55"/>
      <c r="N337" s="55"/>
      <c r="O337" s="12"/>
    </row>
    <row r="338" spans="1:15" s="9" customFormat="1" x14ac:dyDescent="0.25">
      <c r="A338" s="20"/>
      <c r="B338" s="26"/>
      <c r="C338" s="54"/>
      <c r="D338" s="54"/>
      <c r="E338" s="61"/>
      <c r="F338" s="61"/>
      <c r="G338" s="61"/>
      <c r="H338" s="61"/>
      <c r="I338" s="61"/>
      <c r="J338" s="61"/>
      <c r="K338" s="55"/>
      <c r="L338" s="55"/>
      <c r="M338" s="55"/>
      <c r="N338" s="55"/>
      <c r="O338" s="12"/>
    </row>
    <row r="339" spans="1:15" s="9" customFormat="1" x14ac:dyDescent="0.25">
      <c r="A339" s="20"/>
      <c r="B339" s="26"/>
      <c r="C339" s="54"/>
      <c r="D339" s="54"/>
      <c r="E339" s="61"/>
      <c r="F339" s="61"/>
      <c r="G339" s="61"/>
      <c r="H339" s="61"/>
      <c r="I339" s="61"/>
      <c r="J339" s="61"/>
      <c r="K339" s="55"/>
      <c r="L339" s="55"/>
      <c r="M339" s="55"/>
      <c r="N339" s="55"/>
      <c r="O339" s="12"/>
    </row>
    <row r="340" spans="1:15" s="9" customFormat="1" x14ac:dyDescent="0.25">
      <c r="A340" s="20"/>
      <c r="B340" s="26"/>
      <c r="C340" s="54"/>
      <c r="D340" s="54"/>
      <c r="E340" s="61"/>
      <c r="F340" s="61"/>
      <c r="G340" s="61"/>
      <c r="H340" s="61"/>
      <c r="I340" s="61"/>
      <c r="J340" s="61"/>
      <c r="K340" s="55"/>
      <c r="L340" s="55"/>
      <c r="M340" s="55"/>
      <c r="N340" s="55"/>
      <c r="O340" s="12"/>
    </row>
    <row r="341" spans="1:15" s="9" customFormat="1" x14ac:dyDescent="0.25">
      <c r="A341" s="20"/>
      <c r="B341" s="26"/>
      <c r="C341" s="54"/>
      <c r="D341" s="54"/>
      <c r="E341" s="61"/>
      <c r="F341" s="61"/>
      <c r="G341" s="61"/>
      <c r="H341" s="61"/>
      <c r="I341" s="61"/>
      <c r="J341" s="61"/>
      <c r="K341" s="55"/>
      <c r="L341" s="55"/>
      <c r="M341" s="55"/>
      <c r="N341" s="55"/>
      <c r="O341" s="12"/>
    </row>
    <row r="342" spans="1:15" s="9" customFormat="1" x14ac:dyDescent="0.25">
      <c r="A342" s="20"/>
      <c r="B342" s="26"/>
      <c r="C342" s="54"/>
      <c r="D342" s="54"/>
      <c r="E342" s="61"/>
      <c r="F342" s="61"/>
      <c r="G342" s="61"/>
      <c r="H342" s="61"/>
      <c r="I342" s="61"/>
      <c r="J342" s="61"/>
      <c r="K342" s="55"/>
      <c r="L342" s="55"/>
      <c r="M342" s="55"/>
      <c r="N342" s="55"/>
      <c r="O342" s="12"/>
    </row>
    <row r="343" spans="1:15" s="9" customFormat="1" x14ac:dyDescent="0.25">
      <c r="A343" s="20"/>
      <c r="B343" s="26"/>
      <c r="C343" s="54"/>
      <c r="D343" s="54"/>
      <c r="E343" s="61"/>
      <c r="F343" s="61"/>
      <c r="G343" s="61"/>
      <c r="H343" s="61"/>
      <c r="I343" s="61"/>
      <c r="J343" s="61"/>
      <c r="K343" s="55"/>
      <c r="L343" s="55"/>
      <c r="M343" s="55"/>
      <c r="N343" s="55"/>
      <c r="O343" s="12"/>
    </row>
    <row r="344" spans="1:15" s="9" customFormat="1" x14ac:dyDescent="0.25">
      <c r="A344" s="20"/>
      <c r="B344" s="26"/>
      <c r="C344" s="54"/>
      <c r="D344" s="54"/>
      <c r="E344" s="61"/>
      <c r="F344" s="61"/>
      <c r="G344" s="61"/>
      <c r="H344" s="61"/>
      <c r="I344" s="61"/>
      <c r="J344" s="61"/>
      <c r="K344" s="55"/>
      <c r="L344" s="55"/>
      <c r="M344" s="55"/>
      <c r="N344" s="55"/>
      <c r="O344" s="12"/>
    </row>
    <row r="345" spans="1:15" s="9" customFormat="1" x14ac:dyDescent="0.25">
      <c r="A345" s="20"/>
      <c r="B345" s="26"/>
      <c r="C345" s="54"/>
      <c r="D345" s="54"/>
      <c r="E345" s="61"/>
      <c r="F345" s="61"/>
      <c r="G345" s="61"/>
      <c r="H345" s="61"/>
      <c r="I345" s="61"/>
      <c r="J345" s="61"/>
      <c r="K345" s="55"/>
      <c r="L345" s="55"/>
      <c r="M345" s="55"/>
      <c r="N345" s="55"/>
      <c r="O345" s="12"/>
    </row>
    <row r="346" spans="1:15" s="9" customFormat="1" x14ac:dyDescent="0.25">
      <c r="A346" s="20"/>
      <c r="B346" s="26"/>
      <c r="C346" s="54"/>
      <c r="D346" s="54"/>
      <c r="E346" s="61"/>
      <c r="F346" s="61"/>
      <c r="G346" s="61"/>
      <c r="H346" s="61"/>
      <c r="I346" s="61"/>
      <c r="J346" s="61"/>
      <c r="K346" s="55"/>
      <c r="L346" s="55"/>
      <c r="M346" s="55"/>
      <c r="N346" s="55"/>
      <c r="O346" s="12"/>
    </row>
    <row r="347" spans="1:15" s="9" customFormat="1" x14ac:dyDescent="0.25">
      <c r="A347" s="20"/>
      <c r="B347" s="26"/>
      <c r="C347" s="54"/>
      <c r="D347" s="54"/>
      <c r="E347" s="61"/>
      <c r="F347" s="61"/>
      <c r="G347" s="61"/>
      <c r="H347" s="61"/>
      <c r="I347" s="61"/>
      <c r="J347" s="61"/>
      <c r="K347" s="55"/>
      <c r="L347" s="55"/>
      <c r="M347" s="55"/>
      <c r="N347" s="55"/>
      <c r="O347" s="12"/>
    </row>
    <row r="348" spans="1:15" s="9" customFormat="1" x14ac:dyDescent="0.25">
      <c r="A348" s="20"/>
      <c r="B348" s="26"/>
      <c r="C348" s="54"/>
      <c r="D348" s="54"/>
      <c r="E348" s="61"/>
      <c r="F348" s="61"/>
      <c r="G348" s="61"/>
      <c r="H348" s="61"/>
      <c r="I348" s="61"/>
      <c r="J348" s="61"/>
      <c r="K348" s="55"/>
      <c r="L348" s="55"/>
      <c r="M348" s="55"/>
      <c r="N348" s="55"/>
      <c r="O348" s="12"/>
    </row>
    <row r="349" spans="1:15" s="9" customFormat="1" x14ac:dyDescent="0.25">
      <c r="A349" s="20"/>
      <c r="B349" s="26"/>
      <c r="C349" s="54"/>
      <c r="D349" s="54"/>
      <c r="E349" s="61"/>
      <c r="F349" s="61"/>
      <c r="G349" s="61"/>
      <c r="H349" s="61"/>
      <c r="I349" s="61"/>
      <c r="J349" s="61"/>
      <c r="K349" s="55"/>
      <c r="L349" s="55"/>
      <c r="M349" s="55"/>
      <c r="N349" s="55"/>
      <c r="O349" s="12"/>
    </row>
    <row r="350" spans="1:15" s="9" customFormat="1" x14ac:dyDescent="0.25">
      <c r="A350" s="20"/>
      <c r="B350" s="26"/>
      <c r="C350" s="54"/>
      <c r="D350" s="54"/>
      <c r="E350" s="61"/>
      <c r="F350" s="61"/>
      <c r="G350" s="61"/>
      <c r="H350" s="61"/>
      <c r="I350" s="61"/>
      <c r="J350" s="61"/>
      <c r="K350" s="55"/>
      <c r="L350" s="55"/>
      <c r="M350" s="55"/>
      <c r="N350" s="55"/>
      <c r="O350" s="12"/>
    </row>
    <row r="351" spans="1:15" s="9" customFormat="1" x14ac:dyDescent="0.25">
      <c r="A351" s="20"/>
      <c r="B351" s="26"/>
      <c r="C351" s="54"/>
      <c r="D351" s="54"/>
      <c r="E351" s="61"/>
      <c r="F351" s="61"/>
      <c r="G351" s="61"/>
      <c r="H351" s="61"/>
      <c r="I351" s="61"/>
      <c r="J351" s="61"/>
      <c r="K351" s="55"/>
      <c r="L351" s="55"/>
      <c r="M351" s="55"/>
      <c r="N351" s="55"/>
      <c r="O351" s="12"/>
    </row>
    <row r="352" spans="1:15" s="9" customFormat="1" x14ac:dyDescent="0.25">
      <c r="A352" s="20"/>
      <c r="B352" s="26"/>
      <c r="C352" s="54"/>
      <c r="D352" s="54"/>
      <c r="E352" s="61"/>
      <c r="F352" s="61"/>
      <c r="G352" s="61"/>
      <c r="H352" s="61"/>
      <c r="I352" s="61"/>
      <c r="J352" s="61"/>
      <c r="K352" s="55"/>
      <c r="L352" s="55"/>
      <c r="M352" s="55"/>
      <c r="N352" s="55"/>
      <c r="O352" s="12"/>
    </row>
    <row r="353" spans="1:15" s="9" customFormat="1" x14ac:dyDescent="0.25">
      <c r="A353" s="20"/>
      <c r="B353" s="26"/>
      <c r="C353" s="54"/>
      <c r="D353" s="54"/>
      <c r="E353" s="61"/>
      <c r="F353" s="61"/>
      <c r="G353" s="61"/>
      <c r="H353" s="61"/>
      <c r="I353" s="61"/>
      <c r="J353" s="61"/>
      <c r="K353" s="55"/>
      <c r="L353" s="55"/>
      <c r="M353" s="55"/>
      <c r="N353" s="55"/>
      <c r="O353" s="12"/>
    </row>
    <row r="354" spans="1:15" s="9" customFormat="1" x14ac:dyDescent="0.25">
      <c r="A354" s="20"/>
      <c r="B354" s="26"/>
      <c r="C354" s="54"/>
      <c r="D354" s="54"/>
      <c r="E354" s="61"/>
      <c r="F354" s="61"/>
      <c r="G354" s="61"/>
      <c r="H354" s="61"/>
      <c r="I354" s="61"/>
      <c r="J354" s="61"/>
      <c r="K354" s="55"/>
      <c r="L354" s="55"/>
      <c r="M354" s="55"/>
      <c r="N354" s="55"/>
      <c r="O354" s="12"/>
    </row>
    <row r="355" spans="1:15" s="9" customFormat="1" x14ac:dyDescent="0.25">
      <c r="A355" s="20"/>
      <c r="B355" s="26"/>
      <c r="C355" s="54"/>
      <c r="D355" s="54"/>
      <c r="E355" s="61"/>
      <c r="F355" s="61"/>
      <c r="G355" s="61"/>
      <c r="H355" s="61"/>
      <c r="I355" s="61"/>
      <c r="J355" s="61"/>
      <c r="K355" s="55"/>
      <c r="L355" s="55"/>
      <c r="M355" s="55"/>
      <c r="N355" s="55"/>
      <c r="O355" s="12"/>
    </row>
    <row r="356" spans="1:15" s="9" customFormat="1" x14ac:dyDescent="0.25">
      <c r="A356" s="20"/>
      <c r="B356" s="26"/>
      <c r="C356" s="54"/>
      <c r="D356" s="54"/>
      <c r="E356" s="61"/>
      <c r="F356" s="61"/>
      <c r="G356" s="61"/>
      <c r="H356" s="61"/>
      <c r="I356" s="61"/>
      <c r="J356" s="61"/>
      <c r="K356" s="55"/>
      <c r="L356" s="55"/>
      <c r="M356" s="55"/>
      <c r="N356" s="55"/>
      <c r="O356" s="12"/>
    </row>
    <row r="357" spans="1:15" s="9" customFormat="1" x14ac:dyDescent="0.25">
      <c r="A357" s="20"/>
      <c r="B357" s="26"/>
      <c r="C357" s="54"/>
      <c r="D357" s="54"/>
      <c r="E357" s="61"/>
      <c r="F357" s="61"/>
      <c r="G357" s="61"/>
      <c r="H357" s="61"/>
      <c r="I357" s="61"/>
      <c r="J357" s="61"/>
      <c r="K357" s="55"/>
      <c r="L357" s="55"/>
      <c r="M357" s="55"/>
      <c r="N357" s="55"/>
      <c r="O357" s="12"/>
    </row>
    <row r="358" spans="1:15" s="9" customFormat="1" x14ac:dyDescent="0.25">
      <c r="A358" s="20"/>
      <c r="B358" s="26"/>
      <c r="C358" s="54"/>
      <c r="D358" s="54"/>
      <c r="E358" s="61"/>
      <c r="F358" s="61"/>
      <c r="G358" s="61"/>
      <c r="H358" s="61"/>
      <c r="I358" s="61"/>
      <c r="J358" s="61"/>
      <c r="K358" s="55"/>
      <c r="L358" s="55"/>
      <c r="M358" s="55"/>
      <c r="N358" s="55"/>
      <c r="O358" s="12"/>
    </row>
    <row r="359" spans="1:15" s="9" customFormat="1" x14ac:dyDescent="0.25">
      <c r="A359" s="20"/>
      <c r="B359" s="26"/>
      <c r="C359" s="54"/>
      <c r="D359" s="54"/>
      <c r="E359" s="61"/>
      <c r="F359" s="61"/>
      <c r="G359" s="61"/>
      <c r="H359" s="61"/>
      <c r="I359" s="61"/>
      <c r="J359" s="61"/>
      <c r="K359" s="55"/>
      <c r="L359" s="55"/>
      <c r="M359" s="55"/>
      <c r="N359" s="55"/>
      <c r="O359" s="12"/>
    </row>
    <row r="360" spans="1:15" s="9" customFormat="1" x14ac:dyDescent="0.25">
      <c r="A360" s="20"/>
      <c r="B360" s="26"/>
      <c r="C360" s="54"/>
      <c r="D360" s="54"/>
      <c r="E360" s="61"/>
      <c r="F360" s="61"/>
      <c r="G360" s="61"/>
      <c r="H360" s="61"/>
      <c r="I360" s="61"/>
      <c r="J360" s="61"/>
      <c r="K360" s="55"/>
      <c r="L360" s="55"/>
      <c r="M360" s="55"/>
      <c r="N360" s="55"/>
      <c r="O360" s="12"/>
    </row>
    <row r="361" spans="1:15" s="9" customFormat="1" x14ac:dyDescent="0.25">
      <c r="A361" s="20"/>
      <c r="B361" s="26"/>
      <c r="C361" s="54"/>
      <c r="D361" s="54"/>
      <c r="E361" s="61"/>
      <c r="F361" s="61"/>
      <c r="G361" s="61"/>
      <c r="H361" s="61"/>
      <c r="I361" s="61"/>
      <c r="J361" s="61"/>
      <c r="K361" s="55"/>
      <c r="L361" s="55"/>
      <c r="M361" s="55"/>
      <c r="N361" s="55"/>
      <c r="O361" s="12"/>
    </row>
    <row r="362" spans="1:15" s="9" customFormat="1" x14ac:dyDescent="0.25">
      <c r="A362" s="20"/>
      <c r="B362" s="26"/>
      <c r="C362" s="54"/>
      <c r="D362" s="54"/>
      <c r="E362" s="61"/>
      <c r="F362" s="61"/>
      <c r="G362" s="61"/>
      <c r="H362" s="61"/>
      <c r="I362" s="61"/>
      <c r="J362" s="61"/>
      <c r="K362" s="55"/>
      <c r="L362" s="55"/>
      <c r="M362" s="55"/>
      <c r="N362" s="55"/>
      <c r="O362" s="12"/>
    </row>
    <row r="363" spans="1:15" s="9" customFormat="1" x14ac:dyDescent="0.25">
      <c r="A363" s="20"/>
      <c r="B363" s="26"/>
      <c r="C363" s="54"/>
      <c r="D363" s="54"/>
      <c r="E363" s="61"/>
      <c r="F363" s="61"/>
      <c r="G363" s="61"/>
      <c r="H363" s="61"/>
      <c r="I363" s="61"/>
      <c r="J363" s="61"/>
      <c r="K363" s="55"/>
      <c r="L363" s="55"/>
      <c r="M363" s="55"/>
      <c r="N363" s="55"/>
      <c r="O363" s="12"/>
    </row>
    <row r="364" spans="1:15" s="9" customFormat="1" x14ac:dyDescent="0.25">
      <c r="A364" s="20"/>
      <c r="B364" s="26"/>
      <c r="C364" s="54"/>
      <c r="D364" s="54"/>
      <c r="E364" s="61"/>
      <c r="F364" s="61"/>
      <c r="G364" s="61"/>
      <c r="H364" s="61"/>
      <c r="I364" s="61"/>
      <c r="J364" s="61"/>
      <c r="K364" s="55"/>
      <c r="L364" s="55"/>
      <c r="M364" s="55"/>
      <c r="N364" s="55"/>
      <c r="O364" s="12"/>
    </row>
    <row r="365" spans="1:15" s="9" customFormat="1" x14ac:dyDescent="0.25">
      <c r="A365" s="20"/>
      <c r="B365" s="26"/>
      <c r="C365" s="54"/>
      <c r="D365" s="54"/>
      <c r="E365" s="61"/>
      <c r="F365" s="61"/>
      <c r="G365" s="61"/>
      <c r="H365" s="61"/>
      <c r="I365" s="61"/>
      <c r="J365" s="61"/>
      <c r="K365" s="55"/>
      <c r="L365" s="55"/>
      <c r="M365" s="55"/>
      <c r="N365" s="55"/>
      <c r="O365" s="12"/>
    </row>
    <row r="366" spans="1:15" s="9" customFormat="1" x14ac:dyDescent="0.25">
      <c r="A366" s="20"/>
      <c r="B366" s="26"/>
      <c r="C366" s="54"/>
      <c r="D366" s="54"/>
      <c r="E366" s="61"/>
      <c r="F366" s="61"/>
      <c r="G366" s="61"/>
      <c r="H366" s="61"/>
      <c r="I366" s="61"/>
      <c r="J366" s="61"/>
      <c r="K366" s="55"/>
      <c r="L366" s="55"/>
      <c r="M366" s="55"/>
      <c r="N366" s="55"/>
      <c r="O366" s="12"/>
    </row>
    <row r="367" spans="1:15" s="9" customFormat="1" x14ac:dyDescent="0.25">
      <c r="A367" s="20"/>
      <c r="B367" s="26"/>
      <c r="C367" s="54"/>
      <c r="D367" s="54"/>
      <c r="E367" s="61"/>
      <c r="F367" s="61"/>
      <c r="G367" s="61"/>
      <c r="H367" s="61"/>
      <c r="I367" s="61"/>
      <c r="J367" s="61"/>
      <c r="K367" s="55"/>
      <c r="L367" s="55"/>
      <c r="M367" s="55"/>
      <c r="N367" s="55"/>
      <c r="O367" s="12"/>
    </row>
    <row r="368" spans="1:15" s="9" customFormat="1" x14ac:dyDescent="0.25">
      <c r="A368" s="20"/>
      <c r="B368" s="26"/>
      <c r="C368" s="54"/>
      <c r="D368" s="54"/>
      <c r="E368" s="61"/>
      <c r="F368" s="61"/>
      <c r="G368" s="61"/>
      <c r="H368" s="61"/>
      <c r="I368" s="61"/>
      <c r="J368" s="61"/>
      <c r="K368" s="55"/>
      <c r="L368" s="55"/>
      <c r="M368" s="55"/>
      <c r="N368" s="55"/>
      <c r="O368" s="12"/>
    </row>
    <row r="369" spans="1:15" s="9" customFormat="1" x14ac:dyDescent="0.25">
      <c r="A369" s="20"/>
      <c r="B369" s="26"/>
      <c r="C369" s="54"/>
      <c r="D369" s="54"/>
      <c r="E369" s="61"/>
      <c r="F369" s="61"/>
      <c r="G369" s="61"/>
      <c r="H369" s="61"/>
      <c r="I369" s="61"/>
      <c r="J369" s="61"/>
      <c r="K369" s="55"/>
      <c r="L369" s="55"/>
      <c r="M369" s="55"/>
      <c r="N369" s="55"/>
      <c r="O369" s="12"/>
    </row>
    <row r="370" spans="1:15" s="9" customFormat="1" x14ac:dyDescent="0.25">
      <c r="A370" s="20"/>
      <c r="B370" s="26"/>
      <c r="C370" s="54"/>
      <c r="D370" s="54"/>
      <c r="E370" s="61"/>
      <c r="F370" s="61"/>
      <c r="G370" s="61"/>
      <c r="H370" s="61"/>
      <c r="I370" s="61"/>
      <c r="J370" s="61"/>
      <c r="K370" s="55"/>
      <c r="L370" s="55"/>
      <c r="M370" s="55"/>
      <c r="N370" s="55"/>
      <c r="O370" s="12"/>
    </row>
    <row r="371" spans="1:15" s="9" customFormat="1" x14ac:dyDescent="0.25">
      <c r="A371" s="20"/>
      <c r="B371" s="26"/>
      <c r="C371" s="54"/>
      <c r="D371" s="54"/>
      <c r="E371" s="61"/>
      <c r="F371" s="61"/>
      <c r="G371" s="61"/>
      <c r="H371" s="61"/>
      <c r="I371" s="61"/>
      <c r="J371" s="61"/>
      <c r="K371" s="55"/>
      <c r="L371" s="55"/>
      <c r="M371" s="55"/>
      <c r="N371" s="55"/>
      <c r="O371" s="12"/>
    </row>
    <row r="372" spans="1:15" s="9" customFormat="1" x14ac:dyDescent="0.25">
      <c r="A372" s="20"/>
      <c r="B372" s="26"/>
      <c r="C372" s="54"/>
      <c r="D372" s="54"/>
      <c r="E372" s="61"/>
      <c r="F372" s="61"/>
      <c r="G372" s="61"/>
      <c r="H372" s="61"/>
      <c r="I372" s="61"/>
      <c r="J372" s="61"/>
      <c r="K372" s="55"/>
      <c r="L372" s="55"/>
      <c r="M372" s="55"/>
      <c r="N372" s="55"/>
      <c r="O372" s="12"/>
    </row>
    <row r="373" spans="1:15" s="9" customFormat="1" x14ac:dyDescent="0.25">
      <c r="A373" s="20"/>
      <c r="B373" s="26"/>
      <c r="C373" s="54"/>
      <c r="D373" s="54"/>
      <c r="E373" s="61"/>
      <c r="F373" s="61"/>
      <c r="G373" s="61"/>
      <c r="H373" s="61"/>
      <c r="I373" s="61"/>
      <c r="J373" s="61"/>
      <c r="K373" s="55"/>
      <c r="L373" s="55"/>
      <c r="M373" s="55"/>
      <c r="N373" s="55"/>
      <c r="O373" s="12"/>
    </row>
    <row r="374" spans="1:15" s="9" customFormat="1" x14ac:dyDescent="0.25">
      <c r="A374" s="20"/>
      <c r="B374" s="26"/>
      <c r="C374" s="54"/>
      <c r="D374" s="54"/>
      <c r="E374" s="61"/>
      <c r="F374" s="61"/>
      <c r="G374" s="61"/>
      <c r="H374" s="61"/>
      <c r="I374" s="61"/>
      <c r="J374" s="61"/>
      <c r="K374" s="55"/>
      <c r="L374" s="55"/>
      <c r="M374" s="55"/>
      <c r="N374" s="55"/>
      <c r="O374" s="12"/>
    </row>
    <row r="375" spans="1:15" s="9" customFormat="1" x14ac:dyDescent="0.25">
      <c r="A375" s="20"/>
      <c r="B375" s="26"/>
      <c r="C375" s="54"/>
      <c r="D375" s="54"/>
      <c r="E375" s="61"/>
      <c r="F375" s="61"/>
      <c r="G375" s="61"/>
      <c r="H375" s="61"/>
      <c r="I375" s="61"/>
      <c r="J375" s="61"/>
      <c r="K375" s="55"/>
      <c r="L375" s="55"/>
      <c r="M375" s="55"/>
      <c r="N375" s="55"/>
      <c r="O375" s="12"/>
    </row>
    <row r="376" spans="1:15" s="9" customFormat="1" x14ac:dyDescent="0.25">
      <c r="A376" s="20"/>
      <c r="B376" s="26"/>
      <c r="C376" s="54"/>
      <c r="D376" s="54"/>
      <c r="E376" s="61"/>
      <c r="F376" s="61"/>
      <c r="G376" s="61"/>
      <c r="H376" s="61"/>
      <c r="I376" s="61"/>
      <c r="J376" s="61"/>
      <c r="K376" s="55"/>
      <c r="L376" s="55"/>
      <c r="M376" s="55"/>
      <c r="N376" s="55"/>
      <c r="O376" s="12"/>
    </row>
    <row r="377" spans="1:15" s="9" customFormat="1" x14ac:dyDescent="0.25">
      <c r="A377" s="20"/>
      <c r="B377" s="26"/>
      <c r="C377" s="54"/>
      <c r="D377" s="54"/>
      <c r="E377" s="61"/>
      <c r="F377" s="61"/>
      <c r="G377" s="61"/>
      <c r="H377" s="61"/>
      <c r="I377" s="61"/>
      <c r="J377" s="61"/>
      <c r="K377" s="55"/>
      <c r="L377" s="55"/>
      <c r="M377" s="55"/>
      <c r="N377" s="55"/>
      <c r="O377" s="12"/>
    </row>
    <row r="378" spans="1:15" s="9" customFormat="1" x14ac:dyDescent="0.25">
      <c r="A378" s="20"/>
      <c r="B378" s="26"/>
      <c r="C378" s="54"/>
      <c r="D378" s="54"/>
      <c r="E378" s="61"/>
      <c r="F378" s="61"/>
      <c r="G378" s="61"/>
      <c r="H378" s="61"/>
      <c r="I378" s="61"/>
      <c r="J378" s="61"/>
      <c r="K378" s="55"/>
      <c r="L378" s="55"/>
      <c r="M378" s="55"/>
      <c r="N378" s="55"/>
      <c r="O378" s="12"/>
    </row>
    <row r="379" spans="1:15" s="9" customFormat="1" x14ac:dyDescent="0.25">
      <c r="A379" s="20"/>
      <c r="B379" s="26"/>
      <c r="C379" s="54"/>
      <c r="D379" s="54"/>
      <c r="E379" s="61"/>
      <c r="F379" s="61"/>
      <c r="G379" s="61"/>
      <c r="H379" s="61"/>
      <c r="I379" s="61"/>
      <c r="J379" s="61"/>
      <c r="K379" s="55"/>
      <c r="L379" s="55"/>
      <c r="M379" s="55"/>
      <c r="N379" s="55"/>
      <c r="O379" s="12"/>
    </row>
    <row r="380" spans="1:15" s="9" customFormat="1" x14ac:dyDescent="0.25">
      <c r="A380" s="20"/>
      <c r="B380" s="26"/>
      <c r="C380" s="54"/>
      <c r="D380" s="54"/>
      <c r="E380" s="61"/>
      <c r="F380" s="61"/>
      <c r="G380" s="61"/>
      <c r="H380" s="61"/>
      <c r="I380" s="61"/>
      <c r="J380" s="61"/>
      <c r="K380" s="55"/>
      <c r="L380" s="55"/>
      <c r="M380" s="55"/>
      <c r="N380" s="55"/>
      <c r="O380" s="12"/>
    </row>
    <row r="381" spans="1:15" s="9" customFormat="1" x14ac:dyDescent="0.25">
      <c r="A381" s="20"/>
      <c r="B381" s="26"/>
      <c r="C381" s="54"/>
      <c r="D381" s="54"/>
      <c r="E381" s="61"/>
      <c r="F381" s="61"/>
      <c r="G381" s="61"/>
      <c r="H381" s="61"/>
      <c r="I381" s="61"/>
      <c r="J381" s="61"/>
      <c r="K381" s="55"/>
      <c r="L381" s="55"/>
      <c r="M381" s="55"/>
      <c r="N381" s="55"/>
      <c r="O381" s="12"/>
    </row>
    <row r="382" spans="1:15" s="9" customFormat="1" x14ac:dyDescent="0.25">
      <c r="A382" s="20"/>
      <c r="B382" s="26"/>
      <c r="C382" s="54"/>
      <c r="D382" s="54"/>
      <c r="E382" s="61"/>
      <c r="F382" s="61"/>
      <c r="G382" s="61"/>
      <c r="H382" s="61"/>
      <c r="I382" s="61"/>
      <c r="J382" s="61"/>
      <c r="K382" s="55"/>
      <c r="L382" s="55"/>
      <c r="M382" s="55"/>
      <c r="N382" s="55"/>
      <c r="O382" s="12"/>
    </row>
    <row r="383" spans="1:15" s="9" customFormat="1" x14ac:dyDescent="0.25">
      <c r="A383" s="20"/>
      <c r="B383" s="26"/>
      <c r="C383" s="54"/>
      <c r="D383" s="54"/>
      <c r="E383" s="61"/>
      <c r="F383" s="61"/>
      <c r="G383" s="61"/>
      <c r="H383" s="61"/>
      <c r="I383" s="61"/>
      <c r="J383" s="61"/>
      <c r="K383" s="55"/>
      <c r="L383" s="55"/>
      <c r="M383" s="55"/>
      <c r="N383" s="55"/>
      <c r="O383" s="12"/>
    </row>
    <row r="384" spans="1:15" s="9" customFormat="1" x14ac:dyDescent="0.25">
      <c r="A384" s="20"/>
      <c r="B384" s="26"/>
      <c r="C384" s="54"/>
      <c r="D384" s="54"/>
      <c r="E384" s="61"/>
      <c r="F384" s="61"/>
      <c r="G384" s="61"/>
      <c r="H384" s="61"/>
      <c r="I384" s="61"/>
      <c r="J384" s="61"/>
      <c r="K384" s="55"/>
      <c r="L384" s="55"/>
      <c r="M384" s="55"/>
      <c r="N384" s="55"/>
      <c r="O384" s="12"/>
    </row>
    <row r="385" spans="1:15" s="9" customFormat="1" x14ac:dyDescent="0.25">
      <c r="A385" s="20"/>
      <c r="B385" s="26"/>
      <c r="C385" s="54"/>
      <c r="D385" s="54"/>
      <c r="E385" s="61"/>
      <c r="F385" s="61"/>
      <c r="G385" s="61"/>
      <c r="H385" s="61"/>
      <c r="I385" s="61"/>
      <c r="J385" s="61"/>
      <c r="K385" s="55"/>
      <c r="L385" s="55"/>
      <c r="M385" s="55"/>
      <c r="N385" s="55"/>
      <c r="O385" s="12"/>
    </row>
    <row r="386" spans="1:15" s="9" customFormat="1" x14ac:dyDescent="0.25">
      <c r="A386" s="20"/>
      <c r="B386" s="26"/>
      <c r="C386" s="54"/>
      <c r="D386" s="54"/>
      <c r="E386" s="61"/>
      <c r="F386" s="61"/>
      <c r="G386" s="61"/>
      <c r="H386" s="61"/>
      <c r="I386" s="61"/>
      <c r="J386" s="61"/>
      <c r="K386" s="55"/>
      <c r="L386" s="55"/>
      <c r="M386" s="55"/>
      <c r="N386" s="55"/>
      <c r="O386" s="12"/>
    </row>
    <row r="387" spans="1:15" s="9" customFormat="1" x14ac:dyDescent="0.25">
      <c r="A387" s="20"/>
      <c r="B387" s="26"/>
      <c r="C387" s="54"/>
      <c r="D387" s="54"/>
      <c r="E387" s="61"/>
      <c r="F387" s="61"/>
      <c r="G387" s="61"/>
      <c r="H387" s="61"/>
      <c r="I387" s="61"/>
      <c r="J387" s="61"/>
      <c r="K387" s="55"/>
      <c r="L387" s="55"/>
      <c r="M387" s="55"/>
      <c r="N387" s="55"/>
      <c r="O387" s="12"/>
    </row>
    <row r="388" spans="1:15" s="9" customFormat="1" x14ac:dyDescent="0.25">
      <c r="A388" s="20"/>
      <c r="B388" s="26"/>
      <c r="C388" s="54"/>
      <c r="D388" s="54"/>
      <c r="E388" s="61"/>
      <c r="F388" s="61"/>
      <c r="G388" s="61"/>
      <c r="H388" s="61"/>
      <c r="I388" s="61"/>
      <c r="J388" s="61"/>
      <c r="K388" s="55"/>
      <c r="L388" s="55"/>
      <c r="M388" s="55"/>
      <c r="N388" s="55"/>
      <c r="O388" s="12"/>
    </row>
    <row r="389" spans="1:15" s="9" customFormat="1" x14ac:dyDescent="0.25">
      <c r="A389" s="20"/>
      <c r="B389" s="26"/>
      <c r="C389" s="54"/>
      <c r="D389" s="54"/>
      <c r="E389" s="61"/>
      <c r="F389" s="61"/>
      <c r="G389" s="61"/>
      <c r="H389" s="61"/>
      <c r="I389" s="61"/>
      <c r="J389" s="61"/>
      <c r="K389" s="55"/>
      <c r="L389" s="55"/>
      <c r="M389" s="55"/>
      <c r="N389" s="55"/>
      <c r="O389" s="12"/>
    </row>
    <row r="390" spans="1:15" s="9" customFormat="1" x14ac:dyDescent="0.25">
      <c r="A390" s="20"/>
      <c r="B390" s="26"/>
      <c r="C390" s="54"/>
      <c r="D390" s="54"/>
      <c r="E390" s="61"/>
      <c r="F390" s="61"/>
      <c r="G390" s="61"/>
      <c r="H390" s="61"/>
      <c r="I390" s="61"/>
      <c r="J390" s="61"/>
      <c r="K390" s="55"/>
      <c r="L390" s="55"/>
      <c r="M390" s="55"/>
      <c r="N390" s="55"/>
      <c r="O390" s="12"/>
    </row>
    <row r="391" spans="1:15" s="9" customFormat="1" x14ac:dyDescent="0.25">
      <c r="A391" s="20"/>
      <c r="B391" s="26"/>
      <c r="C391" s="54"/>
      <c r="D391" s="54"/>
      <c r="E391" s="61"/>
      <c r="F391" s="61"/>
      <c r="G391" s="61"/>
      <c r="H391" s="61"/>
      <c r="I391" s="61"/>
      <c r="J391" s="61"/>
      <c r="K391" s="55"/>
      <c r="L391" s="55"/>
      <c r="M391" s="55"/>
      <c r="N391" s="55"/>
      <c r="O391" s="12"/>
    </row>
    <row r="392" spans="1:15" s="9" customFormat="1" x14ac:dyDescent="0.25">
      <c r="A392" s="20"/>
      <c r="B392" s="26"/>
      <c r="C392" s="54"/>
      <c r="D392" s="54"/>
      <c r="E392" s="61"/>
      <c r="F392" s="61"/>
      <c r="G392" s="61"/>
      <c r="H392" s="61"/>
      <c r="I392" s="61"/>
      <c r="J392" s="61"/>
      <c r="K392" s="55"/>
      <c r="L392" s="55"/>
      <c r="M392" s="55"/>
      <c r="N392" s="55"/>
      <c r="O392" s="12"/>
    </row>
    <row r="393" spans="1:15" s="9" customFormat="1" x14ac:dyDescent="0.25">
      <c r="A393" s="20"/>
      <c r="B393" s="26"/>
      <c r="C393" s="54"/>
      <c r="D393" s="54"/>
      <c r="E393" s="61"/>
      <c r="F393" s="61"/>
      <c r="G393" s="61"/>
      <c r="H393" s="61"/>
      <c r="I393" s="61"/>
      <c r="J393" s="61"/>
      <c r="K393" s="55"/>
      <c r="L393" s="55"/>
      <c r="M393" s="55"/>
      <c r="N393" s="55"/>
      <c r="O393" s="12"/>
    </row>
    <row r="394" spans="1:15" s="9" customFormat="1" x14ac:dyDescent="0.25">
      <c r="A394" s="20"/>
      <c r="B394" s="26"/>
      <c r="C394" s="54"/>
      <c r="D394" s="54"/>
      <c r="E394" s="61"/>
      <c r="F394" s="61"/>
      <c r="G394" s="61"/>
      <c r="H394" s="61"/>
      <c r="I394" s="61"/>
      <c r="J394" s="61"/>
      <c r="K394" s="55"/>
      <c r="L394" s="55"/>
      <c r="M394" s="55"/>
      <c r="N394" s="55"/>
      <c r="O394" s="12"/>
    </row>
    <row r="395" spans="1:15" s="9" customFormat="1" x14ac:dyDescent="0.25">
      <c r="A395" s="20"/>
      <c r="B395" s="26"/>
      <c r="C395" s="54"/>
      <c r="D395" s="54"/>
      <c r="E395" s="61"/>
      <c r="F395" s="61"/>
      <c r="G395" s="61"/>
      <c r="H395" s="61"/>
      <c r="I395" s="61"/>
      <c r="J395" s="61"/>
      <c r="K395" s="55"/>
      <c r="L395" s="55"/>
      <c r="M395" s="55"/>
      <c r="N395" s="55"/>
      <c r="O395" s="12"/>
    </row>
    <row r="396" spans="1:15" s="9" customFormat="1" x14ac:dyDescent="0.25">
      <c r="A396" s="20"/>
      <c r="B396" s="26"/>
      <c r="C396" s="54"/>
      <c r="D396" s="54"/>
      <c r="E396" s="61"/>
      <c r="F396" s="61"/>
      <c r="G396" s="61"/>
      <c r="H396" s="61"/>
      <c r="I396" s="61"/>
      <c r="J396" s="61"/>
      <c r="K396" s="55"/>
      <c r="L396" s="55"/>
      <c r="M396" s="55"/>
      <c r="N396" s="55"/>
      <c r="O396" s="12"/>
    </row>
    <row r="397" spans="1:15" s="9" customFormat="1" x14ac:dyDescent="0.25">
      <c r="A397" s="20"/>
      <c r="B397" s="26"/>
      <c r="C397" s="54"/>
      <c r="D397" s="54"/>
      <c r="E397" s="61"/>
      <c r="F397" s="61"/>
      <c r="G397" s="61"/>
      <c r="H397" s="61"/>
      <c r="I397" s="61"/>
      <c r="J397" s="61"/>
      <c r="K397" s="55"/>
      <c r="L397" s="55"/>
      <c r="M397" s="55"/>
      <c r="N397" s="55"/>
      <c r="O397" s="12"/>
    </row>
    <row r="398" spans="1:15" s="9" customFormat="1" x14ac:dyDescent="0.25">
      <c r="A398" s="20"/>
      <c r="B398" s="26"/>
      <c r="C398" s="54"/>
      <c r="D398" s="54"/>
      <c r="E398" s="61"/>
      <c r="F398" s="61"/>
      <c r="G398" s="61"/>
      <c r="H398" s="61"/>
      <c r="I398" s="61"/>
      <c r="J398" s="61"/>
      <c r="K398" s="55"/>
      <c r="L398" s="55"/>
      <c r="M398" s="55"/>
      <c r="N398" s="55"/>
      <c r="O398" s="12"/>
    </row>
    <row r="399" spans="1:15" s="9" customFormat="1" x14ac:dyDescent="0.25">
      <c r="A399" s="20"/>
      <c r="B399" s="26"/>
      <c r="C399" s="54"/>
      <c r="D399" s="54"/>
      <c r="E399" s="61"/>
      <c r="F399" s="61"/>
      <c r="G399" s="61"/>
      <c r="H399" s="61"/>
      <c r="I399" s="61"/>
      <c r="J399" s="61"/>
      <c r="K399" s="55"/>
      <c r="L399" s="55"/>
      <c r="M399" s="55"/>
      <c r="N399" s="55"/>
      <c r="O399" s="12"/>
    </row>
    <row r="400" spans="1:15" s="9" customFormat="1" x14ac:dyDescent="0.25">
      <c r="A400" s="20"/>
      <c r="B400" s="26"/>
      <c r="C400" s="54"/>
      <c r="D400" s="54"/>
      <c r="E400" s="61"/>
      <c r="F400" s="61"/>
      <c r="G400" s="61"/>
      <c r="H400" s="61"/>
      <c r="I400" s="61"/>
      <c r="J400" s="61"/>
      <c r="K400" s="55"/>
      <c r="L400" s="55"/>
      <c r="M400" s="55"/>
      <c r="N400" s="55"/>
      <c r="O400" s="12"/>
    </row>
    <row r="401" spans="1:15" s="9" customFormat="1" x14ac:dyDescent="0.25">
      <c r="A401" s="20"/>
      <c r="B401" s="26"/>
      <c r="C401" s="54"/>
      <c r="D401" s="54"/>
      <c r="E401" s="61"/>
      <c r="F401" s="61"/>
      <c r="G401" s="61"/>
      <c r="H401" s="61"/>
      <c r="I401" s="61"/>
      <c r="J401" s="61"/>
      <c r="K401" s="55"/>
      <c r="L401" s="55"/>
      <c r="M401" s="55"/>
      <c r="N401" s="55"/>
      <c r="O401" s="12"/>
    </row>
    <row r="402" spans="1:15" s="9" customFormat="1" x14ac:dyDescent="0.25">
      <c r="A402" s="20"/>
      <c r="B402" s="26"/>
      <c r="C402" s="54"/>
      <c r="D402" s="54"/>
      <c r="E402" s="61"/>
      <c r="F402" s="61"/>
      <c r="G402" s="61"/>
      <c r="H402" s="61"/>
      <c r="I402" s="61"/>
      <c r="J402" s="61"/>
      <c r="K402" s="55"/>
      <c r="L402" s="55"/>
      <c r="M402" s="55"/>
      <c r="N402" s="55"/>
      <c r="O402" s="12"/>
    </row>
    <row r="403" spans="1:15" s="9" customFormat="1" x14ac:dyDescent="0.25">
      <c r="A403" s="20"/>
      <c r="B403" s="26"/>
      <c r="C403" s="54"/>
      <c r="D403" s="54"/>
      <c r="E403" s="61"/>
      <c r="F403" s="61"/>
      <c r="G403" s="61"/>
      <c r="H403" s="61"/>
      <c r="I403" s="61"/>
      <c r="J403" s="61"/>
      <c r="K403" s="55"/>
      <c r="L403" s="55"/>
      <c r="M403" s="55"/>
      <c r="N403" s="55"/>
      <c r="O403" s="12"/>
    </row>
    <row r="404" spans="1:15" s="9" customFormat="1" x14ac:dyDescent="0.25">
      <c r="A404" s="20"/>
      <c r="B404" s="26"/>
      <c r="C404" s="54"/>
      <c r="D404" s="54"/>
      <c r="E404" s="61"/>
      <c r="F404" s="61"/>
      <c r="G404" s="61"/>
      <c r="H404" s="61"/>
      <c r="I404" s="61"/>
      <c r="J404" s="61"/>
      <c r="K404" s="55"/>
      <c r="L404" s="55"/>
      <c r="M404" s="55"/>
      <c r="N404" s="55"/>
      <c r="O404" s="12"/>
    </row>
    <row r="405" spans="1:15" s="9" customFormat="1" x14ac:dyDescent="0.25">
      <c r="A405" s="20"/>
      <c r="B405" s="26"/>
      <c r="C405" s="54"/>
      <c r="D405" s="54"/>
      <c r="E405" s="61"/>
      <c r="F405" s="61"/>
      <c r="G405" s="61"/>
      <c r="H405" s="61"/>
      <c r="I405" s="61"/>
      <c r="J405" s="61"/>
      <c r="K405" s="55"/>
      <c r="L405" s="55"/>
      <c r="M405" s="55"/>
      <c r="N405" s="55"/>
      <c r="O405" s="12"/>
    </row>
    <row r="406" spans="1:15" s="9" customFormat="1" x14ac:dyDescent="0.25">
      <c r="A406" s="20"/>
      <c r="B406" s="26"/>
      <c r="C406" s="54"/>
      <c r="D406" s="54"/>
      <c r="E406" s="61"/>
      <c r="F406" s="61"/>
      <c r="G406" s="61"/>
      <c r="H406" s="61"/>
      <c r="I406" s="61"/>
      <c r="J406" s="61"/>
      <c r="K406" s="55"/>
      <c r="L406" s="55"/>
      <c r="M406" s="55"/>
      <c r="N406" s="55"/>
      <c r="O406" s="12"/>
    </row>
    <row r="407" spans="1:15" s="9" customFormat="1" x14ac:dyDescent="0.25">
      <c r="A407" s="20"/>
      <c r="B407" s="26"/>
      <c r="C407" s="54"/>
      <c r="D407" s="54"/>
      <c r="E407" s="61"/>
      <c r="F407" s="61"/>
      <c r="G407" s="61"/>
      <c r="H407" s="61"/>
      <c r="I407" s="61"/>
      <c r="J407" s="61"/>
      <c r="K407" s="55"/>
      <c r="L407" s="55"/>
      <c r="M407" s="55"/>
      <c r="N407" s="55"/>
      <c r="O407" s="12"/>
    </row>
    <row r="408" spans="1:15" s="9" customFormat="1" x14ac:dyDescent="0.25">
      <c r="A408" s="20"/>
      <c r="B408" s="26"/>
      <c r="C408" s="54"/>
      <c r="D408" s="54"/>
      <c r="E408" s="61"/>
      <c r="F408" s="61"/>
      <c r="G408" s="61"/>
      <c r="H408" s="61"/>
      <c r="I408" s="61"/>
      <c r="J408" s="61"/>
      <c r="K408" s="55"/>
      <c r="L408" s="55"/>
      <c r="M408" s="55"/>
      <c r="N408" s="55"/>
      <c r="O408" s="12"/>
    </row>
    <row r="409" spans="1:15" s="9" customFormat="1" x14ac:dyDescent="0.25">
      <c r="A409" s="20"/>
      <c r="B409" s="26"/>
      <c r="C409" s="54"/>
      <c r="D409" s="54"/>
      <c r="E409" s="61"/>
      <c r="F409" s="61"/>
      <c r="G409" s="61"/>
      <c r="H409" s="61"/>
      <c r="I409" s="61"/>
      <c r="J409" s="61"/>
      <c r="K409" s="55"/>
      <c r="L409" s="55"/>
      <c r="M409" s="55"/>
      <c r="N409" s="55"/>
      <c r="O409" s="12"/>
    </row>
    <row r="410" spans="1:15" s="9" customFormat="1" x14ac:dyDescent="0.25">
      <c r="A410" s="20"/>
      <c r="B410" s="26"/>
      <c r="C410" s="54"/>
      <c r="D410" s="54"/>
      <c r="E410" s="61"/>
      <c r="F410" s="61"/>
      <c r="G410" s="61"/>
      <c r="H410" s="61"/>
      <c r="I410" s="61"/>
      <c r="J410" s="61"/>
      <c r="K410" s="55"/>
      <c r="L410" s="55"/>
      <c r="M410" s="55"/>
      <c r="N410" s="55"/>
      <c r="O410" s="12"/>
    </row>
    <row r="411" spans="1:15" s="9" customFormat="1" x14ac:dyDescent="0.25">
      <c r="A411" s="20"/>
      <c r="B411" s="26"/>
      <c r="C411" s="54"/>
      <c r="D411" s="54"/>
      <c r="E411" s="61"/>
      <c r="F411" s="61"/>
      <c r="G411" s="61"/>
      <c r="H411" s="61"/>
      <c r="I411" s="61"/>
      <c r="J411" s="61"/>
      <c r="K411" s="55"/>
      <c r="L411" s="55"/>
      <c r="M411" s="55"/>
      <c r="N411" s="55"/>
      <c r="O411" s="12"/>
    </row>
    <row r="412" spans="1:15" s="9" customFormat="1" x14ac:dyDescent="0.25">
      <c r="A412" s="20"/>
      <c r="B412" s="26"/>
      <c r="C412" s="54"/>
      <c r="D412" s="54"/>
      <c r="E412" s="61"/>
      <c r="F412" s="61"/>
      <c r="G412" s="61"/>
      <c r="H412" s="61"/>
      <c r="I412" s="61"/>
      <c r="J412" s="61"/>
      <c r="K412" s="55"/>
      <c r="L412" s="55"/>
      <c r="M412" s="55"/>
      <c r="N412" s="55"/>
      <c r="O412" s="12"/>
    </row>
    <row r="413" spans="1:15" s="9" customFormat="1" x14ac:dyDescent="0.25">
      <c r="A413" s="20"/>
      <c r="B413" s="26"/>
      <c r="C413" s="54"/>
      <c r="D413" s="54"/>
      <c r="E413" s="61"/>
      <c r="F413" s="61"/>
      <c r="G413" s="61"/>
      <c r="H413" s="61"/>
      <c r="I413" s="61"/>
      <c r="J413" s="61"/>
      <c r="K413" s="55"/>
      <c r="L413" s="55"/>
      <c r="M413" s="55"/>
      <c r="N413" s="55"/>
      <c r="O413" s="12"/>
    </row>
    <row r="414" spans="1:15" s="9" customFormat="1" x14ac:dyDescent="0.25">
      <c r="A414" s="20"/>
      <c r="B414" s="26"/>
      <c r="C414" s="54"/>
      <c r="D414" s="54"/>
      <c r="E414" s="61"/>
      <c r="F414" s="61"/>
      <c r="G414" s="61"/>
      <c r="H414" s="61"/>
      <c r="I414" s="61"/>
      <c r="J414" s="61"/>
      <c r="K414" s="55"/>
      <c r="L414" s="55"/>
      <c r="M414" s="55"/>
      <c r="N414" s="55"/>
      <c r="O414" s="12"/>
    </row>
    <row r="415" spans="1:15" s="9" customFormat="1" x14ac:dyDescent="0.25">
      <c r="A415" s="20"/>
      <c r="B415" s="26"/>
      <c r="C415" s="54"/>
      <c r="D415" s="54"/>
      <c r="E415" s="61"/>
      <c r="F415" s="61"/>
      <c r="G415" s="61"/>
      <c r="H415" s="61"/>
      <c r="I415" s="61"/>
      <c r="J415" s="61"/>
      <c r="K415" s="55"/>
      <c r="L415" s="55"/>
      <c r="M415" s="55"/>
      <c r="N415" s="55"/>
      <c r="O415" s="12"/>
    </row>
    <row r="416" spans="1:15" s="9" customFormat="1" x14ac:dyDescent="0.25">
      <c r="A416" s="20"/>
      <c r="B416" s="26"/>
      <c r="C416" s="54"/>
      <c r="D416" s="54"/>
      <c r="E416" s="61"/>
      <c r="F416" s="61"/>
      <c r="G416" s="61"/>
      <c r="H416" s="61"/>
      <c r="I416" s="61"/>
      <c r="J416" s="61"/>
      <c r="K416" s="55"/>
      <c r="L416" s="55"/>
      <c r="M416" s="55"/>
      <c r="N416" s="55"/>
      <c r="O416" s="12"/>
    </row>
    <row r="417" spans="1:15" s="9" customFormat="1" x14ac:dyDescent="0.25">
      <c r="A417" s="20"/>
      <c r="B417" s="26"/>
      <c r="C417" s="54"/>
      <c r="D417" s="54"/>
      <c r="E417" s="61"/>
      <c r="F417" s="61"/>
      <c r="G417" s="61"/>
      <c r="H417" s="61"/>
      <c r="I417" s="61"/>
      <c r="J417" s="61"/>
      <c r="K417" s="55"/>
      <c r="L417" s="55"/>
      <c r="M417" s="55"/>
      <c r="N417" s="55"/>
      <c r="O417" s="12"/>
    </row>
    <row r="418" spans="1:15" s="9" customFormat="1" x14ac:dyDescent="0.25">
      <c r="A418" s="20"/>
      <c r="B418" s="26"/>
      <c r="C418" s="54"/>
      <c r="D418" s="54"/>
      <c r="E418" s="61"/>
      <c r="F418" s="61"/>
      <c r="G418" s="61"/>
      <c r="H418" s="61"/>
      <c r="I418" s="61"/>
      <c r="J418" s="61"/>
      <c r="K418" s="55"/>
      <c r="L418" s="55"/>
      <c r="M418" s="55"/>
      <c r="N418" s="55"/>
      <c r="O418" s="12"/>
    </row>
    <row r="419" spans="1:15" s="9" customFormat="1" x14ac:dyDescent="0.25">
      <c r="A419" s="20"/>
      <c r="B419" s="26"/>
      <c r="C419" s="54"/>
      <c r="D419" s="54"/>
      <c r="E419" s="61"/>
      <c r="F419" s="61"/>
      <c r="G419" s="61"/>
      <c r="H419" s="61"/>
      <c r="I419" s="61"/>
      <c r="J419" s="61"/>
      <c r="K419" s="55"/>
      <c r="L419" s="55"/>
      <c r="M419" s="55"/>
      <c r="N419" s="55"/>
      <c r="O419" s="12"/>
    </row>
    <row r="420" spans="1:15" s="9" customFormat="1" x14ac:dyDescent="0.25">
      <c r="A420" s="20"/>
      <c r="B420" s="26"/>
      <c r="C420" s="54"/>
      <c r="D420" s="54"/>
      <c r="E420" s="61"/>
      <c r="F420" s="61"/>
      <c r="G420" s="61"/>
      <c r="H420" s="61"/>
      <c r="I420" s="61"/>
      <c r="J420" s="61"/>
      <c r="K420" s="55"/>
      <c r="L420" s="55"/>
      <c r="M420" s="55"/>
      <c r="N420" s="55"/>
      <c r="O420" s="12"/>
    </row>
    <row r="421" spans="1:15" s="9" customFormat="1" x14ac:dyDescent="0.25">
      <c r="A421" s="20"/>
      <c r="B421" s="26"/>
      <c r="C421" s="54"/>
      <c r="D421" s="54"/>
      <c r="E421" s="61"/>
      <c r="F421" s="61"/>
      <c r="G421" s="61"/>
      <c r="H421" s="61"/>
      <c r="I421" s="61"/>
      <c r="J421" s="61"/>
      <c r="K421" s="55"/>
      <c r="L421" s="55"/>
      <c r="M421" s="55"/>
      <c r="N421" s="55"/>
      <c r="O421" s="12"/>
    </row>
    <row r="422" spans="1:15" s="9" customFormat="1" x14ac:dyDescent="0.25">
      <c r="A422" s="20"/>
      <c r="B422" s="26"/>
      <c r="C422" s="54"/>
      <c r="D422" s="54"/>
      <c r="E422" s="61"/>
      <c r="F422" s="61"/>
      <c r="G422" s="61"/>
      <c r="H422" s="61"/>
      <c r="I422" s="61"/>
      <c r="J422" s="61"/>
      <c r="K422" s="55"/>
      <c r="L422" s="55"/>
      <c r="M422" s="55"/>
      <c r="N422" s="55"/>
      <c r="O422" s="12"/>
    </row>
    <row r="423" spans="1:15" s="9" customFormat="1" x14ac:dyDescent="0.25">
      <c r="A423" s="20"/>
      <c r="B423" s="26"/>
      <c r="C423" s="54"/>
      <c r="D423" s="54"/>
      <c r="E423" s="61"/>
      <c r="F423" s="61"/>
      <c r="G423" s="61"/>
      <c r="H423" s="61"/>
      <c r="I423" s="61"/>
      <c r="J423" s="61"/>
      <c r="K423" s="55"/>
      <c r="L423" s="55"/>
      <c r="M423" s="55"/>
      <c r="N423" s="55"/>
      <c r="O423" s="12"/>
    </row>
    <row r="424" spans="1:15" s="9" customFormat="1" x14ac:dyDescent="0.25">
      <c r="A424" s="20"/>
      <c r="B424" s="26"/>
      <c r="C424" s="54"/>
      <c r="D424" s="54"/>
      <c r="E424" s="61"/>
      <c r="F424" s="61"/>
      <c r="G424" s="61"/>
      <c r="H424" s="61"/>
      <c r="I424" s="61"/>
      <c r="J424" s="61"/>
      <c r="K424" s="55"/>
      <c r="L424" s="55"/>
      <c r="M424" s="55"/>
      <c r="N424" s="55"/>
      <c r="O424" s="12"/>
    </row>
    <row r="425" spans="1:15" s="9" customFormat="1" x14ac:dyDescent="0.25">
      <c r="A425" s="20"/>
      <c r="B425" s="26"/>
      <c r="C425" s="54"/>
      <c r="D425" s="54"/>
      <c r="E425" s="61"/>
      <c r="F425" s="61"/>
      <c r="G425" s="61"/>
      <c r="H425" s="61"/>
      <c r="I425" s="61"/>
      <c r="J425" s="61"/>
      <c r="K425" s="55"/>
      <c r="L425" s="55"/>
      <c r="M425" s="55"/>
      <c r="N425" s="55"/>
      <c r="O425" s="12"/>
    </row>
    <row r="426" spans="1:15" s="9" customFormat="1" x14ac:dyDescent="0.25">
      <c r="A426" s="20"/>
      <c r="B426" s="26"/>
      <c r="C426" s="54"/>
      <c r="D426" s="54"/>
      <c r="E426" s="61"/>
      <c r="F426" s="61"/>
      <c r="G426" s="61"/>
      <c r="H426" s="61"/>
      <c r="I426" s="61"/>
      <c r="J426" s="61"/>
      <c r="K426" s="55"/>
      <c r="L426" s="55"/>
      <c r="M426" s="55"/>
      <c r="N426" s="55"/>
      <c r="O426" s="12"/>
    </row>
    <row r="427" spans="1:15" s="9" customFormat="1" x14ac:dyDescent="0.25">
      <c r="A427" s="20"/>
      <c r="B427" s="26"/>
      <c r="C427" s="54"/>
      <c r="D427" s="54"/>
      <c r="E427" s="61"/>
      <c r="F427" s="61"/>
      <c r="G427" s="61"/>
      <c r="H427" s="61"/>
      <c r="I427" s="61"/>
      <c r="J427" s="61"/>
      <c r="K427" s="55"/>
      <c r="L427" s="55"/>
      <c r="M427" s="55"/>
      <c r="N427" s="55"/>
      <c r="O427" s="12"/>
    </row>
    <row r="428" spans="1:15" s="9" customFormat="1" x14ac:dyDescent="0.25">
      <c r="A428" s="20"/>
      <c r="B428" s="26"/>
      <c r="C428" s="54"/>
      <c r="D428" s="54"/>
      <c r="E428" s="61"/>
      <c r="F428" s="61"/>
      <c r="G428" s="61"/>
      <c r="H428" s="61"/>
      <c r="I428" s="61"/>
      <c r="J428" s="61"/>
      <c r="K428" s="55"/>
      <c r="L428" s="55"/>
      <c r="M428" s="55"/>
      <c r="N428" s="55"/>
      <c r="O428" s="12"/>
    </row>
    <row r="429" spans="1:15" s="9" customFormat="1" x14ac:dyDescent="0.25">
      <c r="A429" s="20"/>
      <c r="B429" s="26"/>
      <c r="C429" s="54"/>
      <c r="D429" s="54"/>
      <c r="E429" s="61"/>
      <c r="F429" s="61"/>
      <c r="G429" s="61"/>
      <c r="H429" s="61"/>
      <c r="I429" s="61"/>
      <c r="J429" s="61"/>
      <c r="K429" s="55"/>
      <c r="L429" s="55"/>
      <c r="M429" s="55"/>
      <c r="N429" s="55"/>
      <c r="O429" s="12"/>
    </row>
    <row r="430" spans="1:15" s="9" customFormat="1" x14ac:dyDescent="0.25">
      <c r="A430" s="20"/>
      <c r="B430" s="26"/>
      <c r="C430" s="54"/>
      <c r="D430" s="54"/>
      <c r="E430" s="61"/>
      <c r="F430" s="61"/>
      <c r="G430" s="61"/>
      <c r="H430" s="61"/>
      <c r="I430" s="61"/>
      <c r="J430" s="61"/>
      <c r="K430" s="55"/>
      <c r="L430" s="55"/>
      <c r="M430" s="55"/>
      <c r="N430" s="55"/>
      <c r="O430" s="12"/>
    </row>
    <row r="431" spans="1:15" s="9" customFormat="1" x14ac:dyDescent="0.25">
      <c r="A431" s="20"/>
      <c r="B431" s="26"/>
      <c r="C431" s="54"/>
      <c r="D431" s="54"/>
      <c r="E431" s="61"/>
      <c r="F431" s="61"/>
      <c r="G431" s="61"/>
      <c r="H431" s="61"/>
      <c r="I431" s="61"/>
      <c r="J431" s="61"/>
      <c r="K431" s="55"/>
      <c r="L431" s="55"/>
      <c r="M431" s="55"/>
      <c r="N431" s="55"/>
      <c r="O431" s="12"/>
    </row>
    <row r="432" spans="1:15" s="9" customFormat="1" x14ac:dyDescent="0.25">
      <c r="A432" s="20"/>
      <c r="B432" s="26"/>
      <c r="C432" s="54"/>
      <c r="D432" s="54"/>
      <c r="E432" s="61"/>
      <c r="F432" s="61"/>
      <c r="G432" s="61"/>
      <c r="H432" s="61"/>
      <c r="I432" s="61"/>
      <c r="J432" s="61"/>
      <c r="K432" s="55"/>
      <c r="L432" s="55"/>
      <c r="M432" s="55"/>
      <c r="N432" s="55"/>
      <c r="O432" s="12"/>
    </row>
    <row r="433" spans="1:15" s="9" customFormat="1" x14ac:dyDescent="0.25">
      <c r="A433" s="20"/>
      <c r="B433" s="26"/>
      <c r="C433" s="54"/>
      <c r="D433" s="54"/>
      <c r="E433" s="61"/>
      <c r="F433" s="61"/>
      <c r="G433" s="61"/>
      <c r="H433" s="61"/>
      <c r="I433" s="61"/>
      <c r="J433" s="61"/>
      <c r="K433" s="55"/>
      <c r="L433" s="55"/>
      <c r="M433" s="55"/>
      <c r="N433" s="55"/>
      <c r="O433" s="12"/>
    </row>
    <row r="434" spans="1:15" s="9" customFormat="1" x14ac:dyDescent="0.25">
      <c r="A434" s="20"/>
      <c r="B434" s="26"/>
      <c r="C434" s="54"/>
      <c r="D434" s="54"/>
      <c r="E434" s="61"/>
      <c r="F434" s="61"/>
      <c r="G434" s="61"/>
      <c r="H434" s="61"/>
      <c r="I434" s="61"/>
      <c r="J434" s="61"/>
      <c r="K434" s="55"/>
      <c r="L434" s="55"/>
      <c r="M434" s="55"/>
      <c r="N434" s="55"/>
      <c r="O434" s="12"/>
    </row>
    <row r="435" spans="1:15" s="9" customFormat="1" x14ac:dyDescent="0.25">
      <c r="A435" s="20"/>
      <c r="B435" s="26"/>
      <c r="C435" s="54"/>
      <c r="D435" s="54"/>
      <c r="E435" s="61"/>
      <c r="F435" s="61"/>
      <c r="G435" s="61"/>
      <c r="H435" s="61"/>
      <c r="I435" s="61"/>
      <c r="J435" s="61"/>
      <c r="K435" s="55"/>
      <c r="L435" s="55"/>
      <c r="M435" s="55"/>
      <c r="N435" s="55"/>
      <c r="O435" s="12"/>
    </row>
    <row r="436" spans="1:15" s="9" customFormat="1" x14ac:dyDescent="0.25">
      <c r="A436" s="20"/>
      <c r="B436" s="26"/>
      <c r="C436" s="54"/>
      <c r="D436" s="54"/>
      <c r="E436" s="61"/>
      <c r="F436" s="61"/>
      <c r="G436" s="61"/>
      <c r="H436" s="61"/>
      <c r="I436" s="61"/>
      <c r="J436" s="61"/>
      <c r="K436" s="55"/>
      <c r="L436" s="55"/>
      <c r="M436" s="55"/>
      <c r="N436" s="55"/>
      <c r="O436" s="12"/>
    </row>
    <row r="437" spans="1:15" s="9" customFormat="1" x14ac:dyDescent="0.25">
      <c r="A437" s="20"/>
      <c r="B437" s="26"/>
      <c r="C437" s="54"/>
      <c r="D437" s="54"/>
      <c r="E437" s="61"/>
      <c r="F437" s="61"/>
      <c r="G437" s="61"/>
      <c r="H437" s="61"/>
      <c r="I437" s="61"/>
      <c r="J437" s="61"/>
      <c r="K437" s="55"/>
      <c r="L437" s="55"/>
      <c r="M437" s="55"/>
      <c r="N437" s="55"/>
      <c r="O437" s="12"/>
    </row>
    <row r="438" spans="1:15" s="9" customFormat="1" x14ac:dyDescent="0.25">
      <c r="A438" s="20"/>
      <c r="B438" s="26"/>
      <c r="C438" s="54"/>
      <c r="D438" s="54"/>
      <c r="E438" s="61"/>
      <c r="F438" s="61"/>
      <c r="G438" s="61"/>
      <c r="H438" s="61"/>
      <c r="I438" s="61"/>
      <c r="J438" s="61"/>
      <c r="K438" s="55"/>
      <c r="L438" s="55"/>
      <c r="M438" s="55"/>
      <c r="N438" s="55"/>
      <c r="O438" s="12"/>
    </row>
    <row r="439" spans="1:15" s="9" customFormat="1" x14ac:dyDescent="0.25">
      <c r="A439" s="20"/>
      <c r="B439" s="26"/>
      <c r="C439" s="54"/>
      <c r="D439" s="54"/>
      <c r="E439" s="61"/>
      <c r="F439" s="61"/>
      <c r="G439" s="61"/>
      <c r="H439" s="61"/>
      <c r="I439" s="61"/>
      <c r="J439" s="61"/>
      <c r="K439" s="55"/>
      <c r="L439" s="55"/>
      <c r="M439" s="55"/>
      <c r="N439" s="55"/>
      <c r="O439" s="12"/>
    </row>
    <row r="440" spans="1:15" s="9" customFormat="1" x14ac:dyDescent="0.25">
      <c r="A440" s="20"/>
      <c r="B440" s="26"/>
      <c r="C440" s="54"/>
      <c r="D440" s="54"/>
      <c r="E440" s="61"/>
      <c r="F440" s="61"/>
      <c r="G440" s="61"/>
      <c r="H440" s="61"/>
      <c r="I440" s="61"/>
      <c r="J440" s="61"/>
      <c r="K440" s="55"/>
      <c r="L440" s="55"/>
      <c r="M440" s="55"/>
      <c r="N440" s="55"/>
      <c r="O440" s="12"/>
    </row>
    <row r="441" spans="1:15" s="9" customFormat="1" x14ac:dyDescent="0.25">
      <c r="A441" s="20"/>
      <c r="B441" s="26"/>
      <c r="C441" s="54"/>
      <c r="D441" s="54"/>
      <c r="E441" s="61"/>
      <c r="F441" s="61"/>
      <c r="G441" s="61"/>
      <c r="H441" s="61"/>
      <c r="I441" s="61"/>
      <c r="J441" s="61"/>
      <c r="K441" s="55"/>
      <c r="L441" s="55"/>
      <c r="M441" s="55"/>
      <c r="N441" s="55"/>
      <c r="O441" s="12"/>
    </row>
    <row r="442" spans="1:15" s="9" customFormat="1" x14ac:dyDescent="0.25">
      <c r="A442" s="20"/>
      <c r="B442" s="26"/>
      <c r="C442" s="54"/>
      <c r="D442" s="54"/>
      <c r="E442" s="61"/>
      <c r="F442" s="61"/>
      <c r="G442" s="61"/>
      <c r="H442" s="61"/>
      <c r="I442" s="61"/>
      <c r="J442" s="61"/>
      <c r="K442" s="55"/>
      <c r="L442" s="55"/>
      <c r="M442" s="55"/>
      <c r="N442" s="55"/>
      <c r="O442" s="12"/>
    </row>
    <row r="443" spans="1:15" s="9" customFormat="1" x14ac:dyDescent="0.25">
      <c r="A443" s="20"/>
      <c r="B443" s="26"/>
      <c r="C443" s="54"/>
      <c r="D443" s="54"/>
      <c r="E443" s="61"/>
      <c r="F443" s="61"/>
      <c r="G443" s="61"/>
      <c r="H443" s="61"/>
      <c r="I443" s="61"/>
      <c r="J443" s="61"/>
      <c r="K443" s="55"/>
      <c r="L443" s="55"/>
      <c r="M443" s="55"/>
      <c r="N443" s="55"/>
      <c r="O443" s="12"/>
    </row>
    <row r="444" spans="1:15" s="9" customFormat="1" x14ac:dyDescent="0.25">
      <c r="A444" s="20"/>
      <c r="B444" s="26"/>
      <c r="C444" s="54"/>
      <c r="D444" s="54"/>
      <c r="E444" s="61"/>
      <c r="F444" s="61"/>
      <c r="G444" s="61"/>
      <c r="H444" s="61"/>
      <c r="I444" s="61"/>
      <c r="J444" s="61"/>
      <c r="K444" s="55"/>
      <c r="L444" s="55"/>
      <c r="M444" s="55"/>
      <c r="N444" s="55"/>
      <c r="O444" s="12"/>
    </row>
    <row r="445" spans="1:15" s="9" customFormat="1" x14ac:dyDescent="0.25">
      <c r="A445" s="20"/>
      <c r="B445" s="26"/>
      <c r="C445" s="54"/>
      <c r="D445" s="54"/>
      <c r="E445" s="61"/>
      <c r="F445" s="61"/>
      <c r="G445" s="61"/>
      <c r="H445" s="61"/>
      <c r="I445" s="61"/>
      <c r="J445" s="61"/>
      <c r="K445" s="55"/>
      <c r="L445" s="55"/>
      <c r="M445" s="55"/>
      <c r="N445" s="55"/>
      <c r="O445" s="12"/>
    </row>
    <row r="446" spans="1:15" s="9" customFormat="1" x14ac:dyDescent="0.25">
      <c r="A446" s="20"/>
      <c r="B446" s="26"/>
      <c r="C446" s="54"/>
      <c r="D446" s="54"/>
      <c r="E446" s="61"/>
      <c r="F446" s="61"/>
      <c r="G446" s="61"/>
      <c r="H446" s="61"/>
      <c r="I446" s="61"/>
      <c r="J446" s="61"/>
      <c r="K446" s="55"/>
      <c r="L446" s="55"/>
      <c r="M446" s="55"/>
      <c r="N446" s="55"/>
      <c r="O446" s="12"/>
    </row>
    <row r="447" spans="1:15" s="9" customFormat="1" x14ac:dyDescent="0.25">
      <c r="A447" s="20"/>
      <c r="B447" s="26"/>
      <c r="C447" s="54"/>
      <c r="D447" s="54"/>
      <c r="E447" s="61"/>
      <c r="F447" s="61"/>
      <c r="G447" s="61"/>
      <c r="H447" s="61"/>
      <c r="I447" s="61"/>
      <c r="J447" s="61"/>
      <c r="K447" s="55"/>
      <c r="L447" s="55"/>
      <c r="M447" s="55"/>
      <c r="N447" s="55"/>
      <c r="O447" s="12"/>
    </row>
    <row r="448" spans="1:15" s="9" customFormat="1" x14ac:dyDescent="0.25">
      <c r="A448" s="20"/>
      <c r="B448" s="26"/>
      <c r="C448" s="54"/>
      <c r="D448" s="54"/>
      <c r="E448" s="61"/>
      <c r="F448" s="61"/>
      <c r="G448" s="61"/>
      <c r="H448" s="61"/>
      <c r="I448" s="61"/>
      <c r="J448" s="61"/>
      <c r="K448" s="55"/>
      <c r="L448" s="55"/>
      <c r="M448" s="55"/>
      <c r="N448" s="55"/>
      <c r="O448" s="12"/>
    </row>
    <row r="449" spans="1:15" s="9" customFormat="1" x14ac:dyDescent="0.25">
      <c r="A449" s="20"/>
      <c r="B449" s="26"/>
      <c r="C449" s="54"/>
      <c r="D449" s="54"/>
      <c r="E449" s="61"/>
      <c r="F449" s="61"/>
      <c r="G449" s="61"/>
      <c r="H449" s="61"/>
      <c r="I449" s="61"/>
      <c r="J449" s="61"/>
      <c r="K449" s="55"/>
      <c r="L449" s="55"/>
      <c r="M449" s="55"/>
      <c r="N449" s="55"/>
      <c r="O449" s="12"/>
    </row>
    <row r="450" spans="1:15" s="9" customFormat="1" x14ac:dyDescent="0.25">
      <c r="A450" s="20"/>
      <c r="B450" s="26"/>
      <c r="C450" s="54"/>
      <c r="D450" s="54"/>
      <c r="E450" s="61"/>
      <c r="F450" s="61"/>
      <c r="G450" s="61"/>
      <c r="H450" s="61"/>
      <c r="I450" s="61"/>
      <c r="J450" s="61"/>
      <c r="K450" s="55"/>
      <c r="L450" s="55"/>
      <c r="M450" s="55"/>
      <c r="N450" s="55"/>
      <c r="O450" s="12"/>
    </row>
    <row r="451" spans="1:15" s="9" customFormat="1" x14ac:dyDescent="0.25">
      <c r="A451" s="20"/>
      <c r="B451" s="26"/>
      <c r="C451" s="54"/>
      <c r="D451" s="54"/>
      <c r="E451" s="61"/>
      <c r="F451" s="61"/>
      <c r="G451" s="61"/>
      <c r="H451" s="61"/>
      <c r="I451" s="61"/>
      <c r="J451" s="61"/>
      <c r="K451" s="55"/>
      <c r="L451" s="55"/>
      <c r="M451" s="55"/>
      <c r="N451" s="55"/>
      <c r="O451" s="12"/>
    </row>
    <row r="452" spans="1:15" s="9" customFormat="1" x14ac:dyDescent="0.25">
      <c r="A452" s="20"/>
      <c r="B452" s="26"/>
      <c r="C452" s="54"/>
      <c r="D452" s="54"/>
      <c r="E452" s="61"/>
      <c r="F452" s="61"/>
      <c r="G452" s="61"/>
      <c r="H452" s="61"/>
      <c r="I452" s="61"/>
      <c r="J452" s="61"/>
      <c r="K452" s="55"/>
      <c r="L452" s="55"/>
      <c r="M452" s="55"/>
      <c r="N452" s="55"/>
      <c r="O452" s="12"/>
    </row>
    <row r="453" spans="1:15" s="9" customFormat="1" x14ac:dyDescent="0.25">
      <c r="A453" s="20"/>
      <c r="B453" s="26"/>
      <c r="C453" s="54"/>
      <c r="D453" s="54"/>
      <c r="E453" s="61"/>
      <c r="F453" s="61"/>
      <c r="G453" s="61"/>
      <c r="H453" s="61"/>
      <c r="I453" s="61"/>
      <c r="J453" s="61"/>
      <c r="K453" s="55"/>
      <c r="L453" s="55"/>
      <c r="M453" s="55"/>
      <c r="N453" s="55"/>
      <c r="O453" s="12"/>
    </row>
    <row r="454" spans="1:15" s="9" customFormat="1" x14ac:dyDescent="0.25">
      <c r="A454" s="20"/>
      <c r="B454" s="26"/>
      <c r="C454" s="54"/>
      <c r="D454" s="54"/>
      <c r="E454" s="61"/>
      <c r="F454" s="61"/>
      <c r="G454" s="61"/>
      <c r="H454" s="61"/>
      <c r="I454" s="61"/>
      <c r="J454" s="61"/>
      <c r="K454" s="55"/>
      <c r="L454" s="55"/>
      <c r="M454" s="55"/>
      <c r="N454" s="55"/>
      <c r="O454" s="12"/>
    </row>
    <row r="455" spans="1:15" s="9" customFormat="1" x14ac:dyDescent="0.25">
      <c r="A455" s="20"/>
      <c r="B455" s="26"/>
      <c r="C455" s="54"/>
      <c r="D455" s="54"/>
      <c r="E455" s="61"/>
      <c r="F455" s="61"/>
      <c r="G455" s="61"/>
      <c r="H455" s="61"/>
      <c r="I455" s="61"/>
      <c r="J455" s="61"/>
      <c r="K455" s="55"/>
      <c r="L455" s="55"/>
      <c r="M455" s="55"/>
      <c r="N455" s="55"/>
      <c r="O455" s="12"/>
    </row>
    <row r="456" spans="1:15" s="9" customFormat="1" x14ac:dyDescent="0.25">
      <c r="A456" s="20"/>
      <c r="B456" s="26"/>
      <c r="C456" s="54"/>
      <c r="D456" s="54"/>
      <c r="E456" s="61"/>
      <c r="F456" s="61"/>
      <c r="G456" s="61"/>
      <c r="H456" s="61"/>
      <c r="I456" s="61"/>
      <c r="J456" s="61"/>
      <c r="K456" s="55"/>
      <c r="L456" s="55"/>
      <c r="M456" s="55"/>
      <c r="N456" s="55"/>
      <c r="O456" s="12"/>
    </row>
    <row r="457" spans="1:15" s="9" customFormat="1" x14ac:dyDescent="0.25">
      <c r="A457" s="20"/>
      <c r="B457" s="26"/>
      <c r="C457" s="54"/>
      <c r="D457" s="54"/>
      <c r="E457" s="61"/>
      <c r="F457" s="61"/>
      <c r="G457" s="61"/>
      <c r="H457" s="61"/>
      <c r="I457" s="61"/>
      <c r="J457" s="61"/>
      <c r="K457" s="55"/>
      <c r="L457" s="55"/>
      <c r="M457" s="55"/>
      <c r="N457" s="55"/>
      <c r="O457" s="12"/>
    </row>
    <row r="458" spans="1:15" s="9" customFormat="1" x14ac:dyDescent="0.25">
      <c r="A458" s="20"/>
      <c r="B458" s="26"/>
      <c r="C458" s="54"/>
      <c r="D458" s="54"/>
      <c r="E458" s="61"/>
      <c r="F458" s="61"/>
      <c r="G458" s="61"/>
      <c r="H458" s="61"/>
      <c r="I458" s="61"/>
      <c r="J458" s="61"/>
      <c r="K458" s="55"/>
      <c r="L458" s="55"/>
      <c r="M458" s="55"/>
      <c r="N458" s="55"/>
      <c r="O458" s="12"/>
    </row>
    <row r="459" spans="1:15" s="9" customFormat="1" x14ac:dyDescent="0.25">
      <c r="A459" s="20"/>
      <c r="B459" s="26"/>
      <c r="C459" s="54"/>
      <c r="D459" s="54"/>
      <c r="E459" s="61"/>
      <c r="F459" s="61"/>
      <c r="G459" s="61"/>
      <c r="H459" s="61"/>
      <c r="I459" s="61"/>
      <c r="J459" s="61"/>
      <c r="K459" s="55"/>
      <c r="L459" s="55"/>
      <c r="M459" s="55"/>
      <c r="N459" s="55"/>
      <c r="O459" s="12"/>
    </row>
    <row r="460" spans="1:15" s="9" customFormat="1" x14ac:dyDescent="0.25">
      <c r="A460" s="20"/>
      <c r="B460" s="26"/>
      <c r="C460" s="54"/>
      <c r="D460" s="54"/>
      <c r="E460" s="61"/>
      <c r="F460" s="61"/>
      <c r="G460" s="61"/>
      <c r="H460" s="61"/>
      <c r="I460" s="61"/>
      <c r="J460" s="61"/>
      <c r="K460" s="55"/>
      <c r="L460" s="55"/>
      <c r="M460" s="55"/>
      <c r="N460" s="55"/>
      <c r="O460" s="12"/>
    </row>
    <row r="461" spans="1:15" s="9" customFormat="1" x14ac:dyDescent="0.25">
      <c r="A461" s="20"/>
      <c r="B461" s="26"/>
      <c r="C461" s="54"/>
      <c r="D461" s="54"/>
      <c r="E461" s="61"/>
      <c r="F461" s="61"/>
      <c r="G461" s="61"/>
      <c r="H461" s="61"/>
      <c r="I461" s="61"/>
      <c r="J461" s="61"/>
      <c r="K461" s="55"/>
      <c r="L461" s="55"/>
      <c r="M461" s="55"/>
      <c r="N461" s="55"/>
      <c r="O461" s="12"/>
    </row>
    <row r="462" spans="1:15" s="9" customFormat="1" x14ac:dyDescent="0.25">
      <c r="A462" s="20"/>
      <c r="B462" s="26"/>
      <c r="C462" s="54"/>
      <c r="D462" s="54"/>
      <c r="E462" s="61"/>
      <c r="F462" s="61"/>
      <c r="G462" s="61"/>
      <c r="H462" s="61"/>
      <c r="I462" s="61"/>
      <c r="J462" s="61"/>
      <c r="K462" s="55"/>
      <c r="L462" s="55"/>
      <c r="M462" s="55"/>
      <c r="N462" s="55"/>
      <c r="O462" s="12"/>
    </row>
    <row r="463" spans="1:15" s="9" customFormat="1" x14ac:dyDescent="0.25">
      <c r="A463" s="20"/>
      <c r="B463" s="26"/>
      <c r="C463" s="54"/>
      <c r="D463" s="54"/>
      <c r="E463" s="61"/>
      <c r="F463" s="61"/>
      <c r="G463" s="61"/>
      <c r="H463" s="61"/>
      <c r="I463" s="61"/>
      <c r="J463" s="61"/>
      <c r="K463" s="55"/>
      <c r="L463" s="55"/>
      <c r="M463" s="55"/>
      <c r="N463" s="55"/>
      <c r="O463" s="12"/>
    </row>
    <row r="464" spans="1:15" s="9" customFormat="1" x14ac:dyDescent="0.25">
      <c r="A464" s="20"/>
      <c r="B464" s="26"/>
      <c r="C464" s="54"/>
      <c r="D464" s="54"/>
      <c r="E464" s="61"/>
      <c r="F464" s="61"/>
      <c r="G464" s="61"/>
      <c r="H464" s="61"/>
      <c r="I464" s="61"/>
      <c r="J464" s="61"/>
      <c r="K464" s="55"/>
      <c r="L464" s="55"/>
      <c r="M464" s="55"/>
      <c r="N464" s="55"/>
      <c r="O464" s="12"/>
    </row>
    <row r="465" spans="1:15" s="9" customFormat="1" x14ac:dyDescent="0.25">
      <c r="A465" s="20"/>
      <c r="B465" s="26"/>
      <c r="C465" s="54"/>
      <c r="D465" s="54"/>
      <c r="E465" s="61"/>
      <c r="F465" s="61"/>
      <c r="G465" s="61"/>
      <c r="H465" s="61"/>
      <c r="I465" s="61"/>
      <c r="J465" s="61"/>
      <c r="K465" s="55"/>
      <c r="L465" s="55"/>
      <c r="M465" s="55"/>
      <c r="N465" s="55"/>
      <c r="O465" s="12"/>
    </row>
    <row r="466" spans="1:15" s="9" customFormat="1" x14ac:dyDescent="0.25">
      <c r="A466" s="20"/>
      <c r="B466" s="26"/>
      <c r="C466" s="54"/>
      <c r="D466" s="54"/>
      <c r="E466" s="61"/>
      <c r="F466" s="61"/>
      <c r="G466" s="61"/>
      <c r="H466" s="61"/>
      <c r="I466" s="61"/>
      <c r="J466" s="61"/>
      <c r="K466" s="55"/>
      <c r="L466" s="55"/>
      <c r="M466" s="55"/>
      <c r="N466" s="55"/>
      <c r="O466" s="12"/>
    </row>
    <row r="467" spans="1:15" s="9" customFormat="1" x14ac:dyDescent="0.25">
      <c r="A467" s="20"/>
      <c r="B467" s="26"/>
      <c r="C467" s="54"/>
      <c r="D467" s="54"/>
      <c r="E467" s="61"/>
      <c r="F467" s="61"/>
      <c r="G467" s="61"/>
      <c r="H467" s="61"/>
      <c r="I467" s="61"/>
      <c r="J467" s="61"/>
      <c r="K467" s="55"/>
      <c r="L467" s="55"/>
      <c r="M467" s="55"/>
      <c r="N467" s="55"/>
      <c r="O467" s="12"/>
    </row>
    <row r="468" spans="1:15" s="9" customFormat="1" x14ac:dyDescent="0.25">
      <c r="A468" s="20"/>
      <c r="B468" s="26"/>
      <c r="C468" s="54"/>
      <c r="D468" s="54"/>
      <c r="E468" s="61"/>
      <c r="F468" s="61"/>
      <c r="G468" s="61"/>
      <c r="H468" s="61"/>
      <c r="I468" s="61"/>
      <c r="J468" s="61"/>
      <c r="K468" s="55"/>
      <c r="L468" s="55"/>
      <c r="M468" s="55"/>
      <c r="N468" s="55"/>
      <c r="O468" s="12"/>
    </row>
    <row r="469" spans="1:15" s="9" customFormat="1" x14ac:dyDescent="0.25">
      <c r="A469" s="20"/>
      <c r="B469" s="26"/>
      <c r="C469" s="54"/>
      <c r="D469" s="54"/>
      <c r="E469" s="61"/>
      <c r="F469" s="61"/>
      <c r="G469" s="61"/>
      <c r="H469" s="61"/>
      <c r="I469" s="61"/>
      <c r="J469" s="61"/>
      <c r="K469" s="55"/>
      <c r="L469" s="55"/>
      <c r="M469" s="55"/>
      <c r="N469" s="55"/>
      <c r="O469" s="12"/>
    </row>
    <row r="470" spans="1:15" s="9" customFormat="1" x14ac:dyDescent="0.25">
      <c r="A470" s="20"/>
      <c r="B470" s="26"/>
      <c r="C470" s="54"/>
      <c r="D470" s="54"/>
      <c r="E470" s="61"/>
      <c r="F470" s="61"/>
      <c r="G470" s="61"/>
      <c r="H470" s="61"/>
      <c r="I470" s="61"/>
      <c r="J470" s="61"/>
      <c r="K470" s="55"/>
      <c r="L470" s="55"/>
      <c r="M470" s="55"/>
      <c r="N470" s="55"/>
      <c r="O470" s="12"/>
    </row>
    <row r="471" spans="1:15" s="9" customFormat="1" x14ac:dyDescent="0.25">
      <c r="A471" s="20"/>
      <c r="B471" s="26"/>
      <c r="C471" s="54"/>
      <c r="D471" s="54"/>
      <c r="E471" s="61"/>
      <c r="F471" s="61"/>
      <c r="G471" s="61"/>
      <c r="H471" s="61"/>
      <c r="I471" s="61"/>
      <c r="J471" s="61"/>
      <c r="K471" s="55"/>
      <c r="L471" s="55"/>
      <c r="M471" s="55"/>
      <c r="N471" s="55"/>
      <c r="O471" s="12"/>
    </row>
    <row r="472" spans="1:15" s="9" customFormat="1" x14ac:dyDescent="0.25">
      <c r="A472" s="20"/>
      <c r="B472" s="26"/>
      <c r="C472" s="54"/>
      <c r="D472" s="54"/>
      <c r="E472" s="61"/>
      <c r="F472" s="61"/>
      <c r="G472" s="61"/>
      <c r="H472" s="61"/>
      <c r="I472" s="61"/>
      <c r="J472" s="61"/>
      <c r="K472" s="55"/>
      <c r="L472" s="55"/>
      <c r="M472" s="55"/>
      <c r="N472" s="55"/>
      <c r="O472" s="12"/>
    </row>
    <row r="473" spans="1:15" s="9" customFormat="1" x14ac:dyDescent="0.25">
      <c r="A473" s="20"/>
      <c r="B473" s="26"/>
      <c r="C473" s="54"/>
      <c r="D473" s="54"/>
      <c r="E473" s="61"/>
      <c r="F473" s="61"/>
      <c r="G473" s="61"/>
      <c r="H473" s="61"/>
      <c r="I473" s="61"/>
      <c r="J473" s="61"/>
      <c r="K473" s="55"/>
      <c r="L473" s="55"/>
      <c r="M473" s="55"/>
      <c r="N473" s="55"/>
      <c r="O473" s="12"/>
    </row>
    <row r="474" spans="1:15" s="9" customFormat="1" x14ac:dyDescent="0.25">
      <c r="A474" s="20"/>
      <c r="B474" s="26"/>
      <c r="C474" s="54"/>
      <c r="D474" s="54"/>
      <c r="E474" s="61"/>
      <c r="F474" s="61"/>
      <c r="G474" s="61"/>
      <c r="H474" s="61"/>
      <c r="I474" s="61"/>
      <c r="J474" s="61"/>
      <c r="K474" s="55"/>
      <c r="L474" s="55"/>
      <c r="M474" s="55"/>
      <c r="N474" s="55"/>
      <c r="O474" s="12"/>
    </row>
    <row r="475" spans="1:15" s="9" customFormat="1" x14ac:dyDescent="0.25">
      <c r="A475" s="20"/>
      <c r="B475" s="26"/>
      <c r="C475" s="54"/>
      <c r="D475" s="54"/>
      <c r="E475" s="61"/>
      <c r="F475" s="61"/>
      <c r="G475" s="61"/>
      <c r="H475" s="61"/>
      <c r="I475" s="61"/>
      <c r="J475" s="61"/>
      <c r="K475" s="55"/>
      <c r="L475" s="55"/>
      <c r="M475" s="55"/>
      <c r="N475" s="55"/>
      <c r="O475" s="12"/>
    </row>
    <row r="476" spans="1:15" s="9" customFormat="1" x14ac:dyDescent="0.25">
      <c r="A476" s="20"/>
      <c r="B476" s="26"/>
      <c r="C476" s="54"/>
      <c r="D476" s="54"/>
      <c r="E476" s="61"/>
      <c r="F476" s="61"/>
      <c r="G476" s="61"/>
      <c r="H476" s="61"/>
      <c r="I476" s="61"/>
      <c r="J476" s="61"/>
      <c r="K476" s="55"/>
      <c r="L476" s="55"/>
      <c r="M476" s="55"/>
      <c r="N476" s="55"/>
      <c r="O476" s="12"/>
    </row>
    <row r="477" spans="1:15" s="9" customFormat="1" x14ac:dyDescent="0.25">
      <c r="A477" s="20"/>
      <c r="B477" s="26"/>
      <c r="C477" s="54"/>
      <c r="D477" s="54"/>
      <c r="E477" s="61"/>
      <c r="F477" s="61"/>
      <c r="G477" s="61"/>
      <c r="H477" s="61"/>
      <c r="I477" s="61"/>
      <c r="J477" s="61"/>
      <c r="K477" s="55"/>
      <c r="L477" s="55"/>
      <c r="M477" s="55"/>
      <c r="N477" s="55"/>
      <c r="O477" s="12"/>
    </row>
    <row r="478" spans="1:15" s="9" customFormat="1" x14ac:dyDescent="0.25">
      <c r="A478" s="20"/>
      <c r="B478" s="26"/>
      <c r="C478" s="54"/>
      <c r="D478" s="54"/>
      <c r="E478" s="61"/>
      <c r="F478" s="61"/>
      <c r="G478" s="61"/>
      <c r="H478" s="61"/>
      <c r="I478" s="61"/>
      <c r="J478" s="61"/>
      <c r="K478" s="55"/>
      <c r="L478" s="55"/>
      <c r="M478" s="55"/>
      <c r="N478" s="55"/>
      <c r="O478" s="12"/>
    </row>
    <row r="479" spans="1:15" s="9" customFormat="1" x14ac:dyDescent="0.25">
      <c r="A479" s="20"/>
      <c r="B479" s="26"/>
      <c r="C479" s="54"/>
      <c r="D479" s="54"/>
      <c r="E479" s="61"/>
      <c r="F479" s="61"/>
      <c r="G479" s="61"/>
      <c r="H479" s="61"/>
      <c r="I479" s="61"/>
      <c r="J479" s="61"/>
      <c r="K479" s="55"/>
      <c r="L479" s="55"/>
      <c r="M479" s="55"/>
      <c r="N479" s="55"/>
      <c r="O479" s="12"/>
    </row>
    <row r="480" spans="1:15" s="9" customFormat="1" x14ac:dyDescent="0.25">
      <c r="A480" s="20"/>
      <c r="B480" s="26"/>
      <c r="C480" s="54"/>
      <c r="D480" s="54"/>
      <c r="E480" s="61"/>
      <c r="F480" s="61"/>
      <c r="G480" s="61"/>
      <c r="H480" s="61"/>
      <c r="I480" s="61"/>
      <c r="J480" s="61"/>
      <c r="K480" s="55"/>
      <c r="L480" s="55"/>
      <c r="M480" s="55"/>
      <c r="N480" s="55"/>
      <c r="O480" s="12"/>
    </row>
    <row r="481" spans="1:15" s="9" customFormat="1" x14ac:dyDescent="0.25">
      <c r="A481" s="20"/>
      <c r="B481" s="26"/>
      <c r="C481" s="54"/>
      <c r="D481" s="54"/>
      <c r="E481" s="61"/>
      <c r="F481" s="61"/>
      <c r="G481" s="61"/>
      <c r="H481" s="61"/>
      <c r="I481" s="61"/>
      <c r="J481" s="61"/>
      <c r="K481" s="55"/>
      <c r="L481" s="55"/>
      <c r="M481" s="55"/>
      <c r="N481" s="55"/>
      <c r="O481" s="12"/>
    </row>
    <row r="482" spans="1:15" s="9" customFormat="1" x14ac:dyDescent="0.25">
      <c r="A482" s="20"/>
      <c r="B482" s="26"/>
      <c r="C482" s="54"/>
      <c r="D482" s="54"/>
      <c r="E482" s="61"/>
      <c r="F482" s="61"/>
      <c r="G482" s="61"/>
      <c r="H482" s="61"/>
      <c r="I482" s="61"/>
      <c r="J482" s="61"/>
      <c r="K482" s="55"/>
      <c r="L482" s="55"/>
      <c r="M482" s="55"/>
      <c r="N482" s="55"/>
      <c r="O482" s="12"/>
    </row>
    <row r="483" spans="1:15" s="9" customFormat="1" x14ac:dyDescent="0.25">
      <c r="A483" s="20"/>
      <c r="B483" s="26"/>
      <c r="C483" s="54"/>
      <c r="D483" s="54"/>
      <c r="E483" s="61"/>
      <c r="F483" s="61"/>
      <c r="G483" s="61"/>
      <c r="H483" s="61"/>
      <c r="I483" s="61"/>
      <c r="J483" s="61"/>
      <c r="K483" s="55"/>
      <c r="L483" s="55"/>
      <c r="M483" s="55"/>
      <c r="N483" s="55"/>
      <c r="O483" s="12"/>
    </row>
    <row r="484" spans="1:15" s="9" customFormat="1" x14ac:dyDescent="0.25">
      <c r="A484" s="20"/>
      <c r="B484" s="26"/>
      <c r="C484" s="54"/>
      <c r="D484" s="54"/>
      <c r="E484" s="61"/>
      <c r="F484" s="61"/>
      <c r="G484" s="61"/>
      <c r="H484" s="61"/>
      <c r="I484" s="61"/>
      <c r="J484" s="61"/>
      <c r="K484" s="55"/>
      <c r="L484" s="55"/>
      <c r="M484" s="55"/>
      <c r="N484" s="55"/>
      <c r="O484" s="12"/>
    </row>
    <row r="485" spans="1:15" s="9" customFormat="1" x14ac:dyDescent="0.25">
      <c r="A485" s="20"/>
      <c r="B485" s="26"/>
      <c r="C485" s="54"/>
      <c r="D485" s="54"/>
      <c r="E485" s="61"/>
      <c r="F485" s="61"/>
      <c r="G485" s="61"/>
      <c r="H485" s="61"/>
      <c r="I485" s="61"/>
      <c r="J485" s="61"/>
      <c r="K485" s="55"/>
      <c r="L485" s="55"/>
      <c r="M485" s="55"/>
      <c r="N485" s="55"/>
      <c r="O485" s="12"/>
    </row>
    <row r="486" spans="1:15" s="9" customFormat="1" x14ac:dyDescent="0.25">
      <c r="A486" s="20"/>
      <c r="B486" s="26"/>
      <c r="C486" s="54"/>
      <c r="D486" s="54"/>
      <c r="E486" s="61"/>
      <c r="F486" s="61"/>
      <c r="G486" s="61"/>
      <c r="H486" s="61"/>
      <c r="I486" s="61"/>
      <c r="J486" s="61"/>
      <c r="K486" s="55"/>
      <c r="L486" s="55"/>
      <c r="M486" s="55"/>
      <c r="N486" s="55"/>
      <c r="O486" s="12"/>
    </row>
    <row r="487" spans="1:15" s="9" customFormat="1" x14ac:dyDescent="0.25">
      <c r="A487" s="20"/>
      <c r="B487" s="26"/>
      <c r="C487" s="54"/>
      <c r="D487" s="54"/>
      <c r="E487" s="61"/>
      <c r="F487" s="61"/>
      <c r="G487" s="61"/>
      <c r="H487" s="61"/>
      <c r="I487" s="61"/>
      <c r="J487" s="61"/>
      <c r="K487" s="55"/>
      <c r="L487" s="55"/>
      <c r="M487" s="55"/>
      <c r="N487" s="55"/>
      <c r="O487" s="12"/>
    </row>
    <row r="488" spans="1:15" s="9" customFormat="1" x14ac:dyDescent="0.25">
      <c r="A488" s="20"/>
      <c r="B488" s="26"/>
      <c r="C488" s="54"/>
      <c r="D488" s="54"/>
      <c r="E488" s="61"/>
      <c r="F488" s="61"/>
      <c r="G488" s="61"/>
      <c r="H488" s="61"/>
      <c r="I488" s="61"/>
      <c r="J488" s="61"/>
      <c r="K488" s="55"/>
      <c r="L488" s="55"/>
      <c r="M488" s="55"/>
      <c r="N488" s="55"/>
      <c r="O488" s="12"/>
    </row>
    <row r="489" spans="1:15" s="9" customFormat="1" x14ac:dyDescent="0.25">
      <c r="A489" s="20"/>
      <c r="B489" s="26"/>
      <c r="C489" s="54"/>
      <c r="D489" s="54"/>
      <c r="E489" s="61"/>
      <c r="F489" s="61"/>
      <c r="G489" s="61"/>
      <c r="H489" s="61"/>
      <c r="I489" s="61"/>
      <c r="J489" s="61"/>
      <c r="K489" s="55"/>
      <c r="L489" s="55"/>
      <c r="M489" s="55"/>
      <c r="N489" s="55"/>
      <c r="O489" s="12"/>
    </row>
    <row r="490" spans="1:15" s="9" customFormat="1" x14ac:dyDescent="0.25">
      <c r="A490" s="20"/>
      <c r="B490" s="26"/>
      <c r="C490" s="54"/>
      <c r="D490" s="54"/>
      <c r="E490" s="61"/>
      <c r="F490" s="61"/>
      <c r="G490" s="61"/>
      <c r="H490" s="61"/>
      <c r="I490" s="61"/>
      <c r="J490" s="61"/>
      <c r="K490" s="55"/>
      <c r="L490" s="55"/>
      <c r="M490" s="55"/>
      <c r="N490" s="55"/>
      <c r="O490" s="12"/>
    </row>
    <row r="491" spans="1:15" s="9" customFormat="1" x14ac:dyDescent="0.25">
      <c r="A491" s="20"/>
      <c r="B491" s="26"/>
      <c r="C491" s="54"/>
      <c r="D491" s="54"/>
      <c r="E491" s="61"/>
      <c r="F491" s="61"/>
      <c r="G491" s="61"/>
      <c r="H491" s="61"/>
      <c r="I491" s="61"/>
      <c r="J491" s="61"/>
      <c r="K491" s="55"/>
      <c r="L491" s="55"/>
      <c r="M491" s="55"/>
      <c r="N491" s="55"/>
      <c r="O491" s="12"/>
    </row>
    <row r="492" spans="1:15" s="9" customFormat="1" x14ac:dyDescent="0.25">
      <c r="A492" s="20"/>
      <c r="B492" s="26"/>
      <c r="C492" s="54"/>
      <c r="D492" s="54"/>
      <c r="E492" s="61"/>
      <c r="F492" s="61"/>
      <c r="G492" s="61"/>
      <c r="H492" s="61"/>
      <c r="I492" s="61"/>
      <c r="J492" s="61"/>
      <c r="K492" s="55"/>
      <c r="L492" s="55"/>
      <c r="M492" s="55"/>
      <c r="N492" s="55"/>
      <c r="O492" s="12"/>
    </row>
    <row r="493" spans="1:15" s="9" customFormat="1" x14ac:dyDescent="0.25">
      <c r="A493" s="20"/>
      <c r="B493" s="26"/>
      <c r="C493" s="54"/>
      <c r="D493" s="54"/>
      <c r="E493" s="61"/>
      <c r="F493" s="61"/>
      <c r="G493" s="61"/>
      <c r="H493" s="61"/>
      <c r="I493" s="61"/>
      <c r="J493" s="61"/>
      <c r="K493" s="55"/>
      <c r="L493" s="55"/>
      <c r="M493" s="55"/>
      <c r="N493" s="55"/>
      <c r="O493" s="12"/>
    </row>
    <row r="494" spans="1:15" s="9" customFormat="1" x14ac:dyDescent="0.25">
      <c r="A494" s="20"/>
      <c r="B494" s="26"/>
      <c r="C494" s="54"/>
      <c r="D494" s="54"/>
      <c r="E494" s="61"/>
      <c r="F494" s="61"/>
      <c r="G494" s="61"/>
      <c r="H494" s="61"/>
      <c r="I494" s="61"/>
      <c r="J494" s="61"/>
      <c r="K494" s="55"/>
      <c r="L494" s="55"/>
      <c r="M494" s="55"/>
      <c r="N494" s="55"/>
      <c r="O494" s="12"/>
    </row>
    <row r="495" spans="1:15" s="9" customFormat="1" x14ac:dyDescent="0.25">
      <c r="A495" s="20"/>
      <c r="B495" s="26"/>
      <c r="C495" s="54"/>
      <c r="D495" s="54"/>
      <c r="E495" s="61"/>
      <c r="F495" s="61"/>
      <c r="G495" s="61"/>
      <c r="H495" s="61"/>
      <c r="I495" s="61"/>
      <c r="J495" s="61"/>
      <c r="K495" s="55"/>
      <c r="L495" s="55"/>
      <c r="M495" s="55"/>
      <c r="N495" s="55"/>
      <c r="O495" s="12"/>
    </row>
    <row r="496" spans="1:15" s="9" customFormat="1" x14ac:dyDescent="0.25">
      <c r="A496" s="20"/>
      <c r="B496" s="26"/>
      <c r="C496" s="54"/>
      <c r="D496" s="54"/>
      <c r="E496" s="61"/>
      <c r="F496" s="61"/>
      <c r="G496" s="61"/>
      <c r="H496" s="61"/>
      <c r="I496" s="61"/>
      <c r="J496" s="61"/>
      <c r="K496" s="55"/>
      <c r="L496" s="55"/>
      <c r="M496" s="55"/>
      <c r="N496" s="55"/>
      <c r="O496" s="12"/>
    </row>
    <row r="497" spans="1:15" s="9" customFormat="1" x14ac:dyDescent="0.25">
      <c r="A497" s="20"/>
      <c r="B497" s="26"/>
      <c r="C497" s="54"/>
      <c r="D497" s="54"/>
      <c r="E497" s="61"/>
      <c r="F497" s="61"/>
      <c r="G497" s="61"/>
      <c r="H497" s="61"/>
      <c r="I497" s="61"/>
      <c r="J497" s="61"/>
      <c r="K497" s="55"/>
      <c r="L497" s="55"/>
      <c r="M497" s="55"/>
      <c r="N497" s="55"/>
      <c r="O497" s="12"/>
    </row>
    <row r="498" spans="1:15" s="9" customFormat="1" x14ac:dyDescent="0.25">
      <c r="A498" s="20"/>
      <c r="B498" s="26"/>
      <c r="C498" s="54"/>
      <c r="D498" s="54"/>
      <c r="E498" s="61"/>
      <c r="F498" s="61"/>
      <c r="G498" s="61"/>
      <c r="H498" s="61"/>
      <c r="I498" s="61"/>
      <c r="J498" s="61"/>
      <c r="K498" s="55"/>
      <c r="L498" s="55"/>
      <c r="M498" s="55"/>
      <c r="N498" s="55"/>
      <c r="O498" s="12"/>
    </row>
    <row r="499" spans="1:15" s="9" customFormat="1" x14ac:dyDescent="0.25">
      <c r="A499" s="20"/>
      <c r="B499" s="26"/>
      <c r="C499" s="54"/>
      <c r="D499" s="54"/>
      <c r="E499" s="61"/>
      <c r="F499" s="61"/>
      <c r="G499" s="61"/>
      <c r="H499" s="61"/>
      <c r="I499" s="61"/>
      <c r="J499" s="61"/>
      <c r="K499" s="55"/>
      <c r="L499" s="55"/>
      <c r="M499" s="55"/>
      <c r="N499" s="55"/>
      <c r="O499" s="12"/>
    </row>
    <row r="500" spans="1:15" s="9" customFormat="1" x14ac:dyDescent="0.25">
      <c r="A500" s="20"/>
      <c r="B500" s="26"/>
      <c r="C500" s="54"/>
      <c r="D500" s="54"/>
      <c r="E500" s="61"/>
      <c r="F500" s="61"/>
      <c r="G500" s="61"/>
      <c r="H500" s="61"/>
      <c r="I500" s="61"/>
      <c r="J500" s="61"/>
      <c r="K500" s="55"/>
      <c r="L500" s="55"/>
      <c r="M500" s="55"/>
      <c r="N500" s="55"/>
      <c r="O500" s="12"/>
    </row>
    <row r="501" spans="1:15" s="9" customFormat="1" x14ac:dyDescent="0.25">
      <c r="A501" s="20"/>
      <c r="B501" s="26"/>
      <c r="C501" s="54"/>
      <c r="D501" s="54"/>
      <c r="E501" s="61"/>
      <c r="F501" s="61"/>
      <c r="G501" s="61"/>
      <c r="H501" s="61"/>
      <c r="I501" s="61"/>
      <c r="J501" s="61"/>
      <c r="K501" s="55"/>
      <c r="L501" s="55"/>
      <c r="M501" s="55"/>
      <c r="N501" s="55"/>
      <c r="O501" s="12"/>
    </row>
    <row r="502" spans="1:15" s="9" customFormat="1" x14ac:dyDescent="0.25">
      <c r="A502" s="20"/>
      <c r="B502" s="26"/>
      <c r="C502" s="54"/>
      <c r="D502" s="54"/>
      <c r="E502" s="61"/>
      <c r="F502" s="61"/>
      <c r="G502" s="61"/>
      <c r="H502" s="61"/>
      <c r="I502" s="61"/>
      <c r="J502" s="61"/>
      <c r="K502" s="55"/>
      <c r="L502" s="55"/>
      <c r="M502" s="55"/>
      <c r="N502" s="55"/>
      <c r="O502" s="12"/>
    </row>
    <row r="503" spans="1:15" s="9" customFormat="1" x14ac:dyDescent="0.25">
      <c r="A503" s="20"/>
      <c r="B503" s="26"/>
      <c r="C503" s="54"/>
      <c r="D503" s="54"/>
      <c r="E503" s="61"/>
      <c r="F503" s="61"/>
      <c r="G503" s="61"/>
      <c r="H503" s="61"/>
      <c r="I503" s="61"/>
      <c r="J503" s="61"/>
      <c r="K503" s="55"/>
      <c r="L503" s="55"/>
      <c r="M503" s="55"/>
      <c r="N503" s="55"/>
      <c r="O503" s="12"/>
    </row>
    <row r="504" spans="1:15" s="9" customFormat="1" x14ac:dyDescent="0.25">
      <c r="A504" s="20"/>
      <c r="B504" s="26"/>
      <c r="C504" s="54"/>
      <c r="D504" s="54"/>
      <c r="E504" s="61"/>
      <c r="F504" s="61"/>
      <c r="G504" s="61"/>
      <c r="H504" s="61"/>
      <c r="I504" s="61"/>
      <c r="J504" s="61"/>
      <c r="K504" s="55"/>
      <c r="L504" s="55"/>
      <c r="M504" s="55"/>
      <c r="N504" s="55"/>
      <c r="O504" s="12"/>
    </row>
    <row r="505" spans="1:15" s="9" customFormat="1" x14ac:dyDescent="0.25">
      <c r="A505" s="20"/>
      <c r="B505" s="26"/>
      <c r="C505" s="54"/>
      <c r="D505" s="54"/>
      <c r="E505" s="61"/>
      <c r="F505" s="61"/>
      <c r="G505" s="61"/>
      <c r="H505" s="61"/>
      <c r="I505" s="61"/>
      <c r="J505" s="61"/>
      <c r="K505" s="55"/>
      <c r="L505" s="55"/>
      <c r="M505" s="55"/>
      <c r="N505" s="55"/>
      <c r="O505" s="12"/>
    </row>
    <row r="506" spans="1:15" s="9" customFormat="1" x14ac:dyDescent="0.25">
      <c r="A506" s="20"/>
      <c r="B506" s="26"/>
      <c r="C506" s="54"/>
      <c r="D506" s="54"/>
      <c r="E506" s="61"/>
      <c r="F506" s="61"/>
      <c r="G506" s="61"/>
      <c r="H506" s="61"/>
      <c r="I506" s="61"/>
      <c r="J506" s="61"/>
      <c r="K506" s="55"/>
      <c r="L506" s="55"/>
      <c r="M506" s="55"/>
      <c r="N506" s="55"/>
      <c r="O506" s="12"/>
    </row>
    <row r="507" spans="1:15" s="9" customFormat="1" x14ac:dyDescent="0.25">
      <c r="A507" s="20"/>
      <c r="B507" s="26"/>
      <c r="C507" s="54"/>
      <c r="D507" s="54"/>
      <c r="E507" s="61"/>
      <c r="F507" s="61"/>
      <c r="G507" s="61"/>
      <c r="H507" s="61"/>
      <c r="I507" s="61"/>
      <c r="J507" s="61"/>
      <c r="K507" s="55"/>
      <c r="L507" s="55"/>
      <c r="M507" s="55"/>
      <c r="N507" s="55"/>
      <c r="O507" s="12"/>
    </row>
    <row r="508" spans="1:15" s="9" customFormat="1" x14ac:dyDescent="0.25">
      <c r="A508" s="20"/>
      <c r="B508" s="26"/>
      <c r="C508" s="54"/>
      <c r="D508" s="54"/>
      <c r="E508" s="61"/>
      <c r="F508" s="61"/>
      <c r="G508" s="61"/>
      <c r="H508" s="61"/>
      <c r="I508" s="61"/>
      <c r="J508" s="61"/>
      <c r="K508" s="55"/>
      <c r="L508" s="55"/>
      <c r="M508" s="55"/>
      <c r="N508" s="55"/>
      <c r="O508" s="12"/>
    </row>
    <row r="509" spans="1:15" s="9" customFormat="1" x14ac:dyDescent="0.25">
      <c r="A509" s="20"/>
      <c r="B509" s="26"/>
      <c r="C509" s="54"/>
      <c r="D509" s="54"/>
      <c r="E509" s="61"/>
      <c r="F509" s="61"/>
      <c r="G509" s="61"/>
      <c r="H509" s="61"/>
      <c r="I509" s="61"/>
      <c r="J509" s="61"/>
      <c r="K509" s="55"/>
      <c r="L509" s="55"/>
      <c r="M509" s="55"/>
      <c r="N509" s="55"/>
      <c r="O509" s="12"/>
    </row>
    <row r="510" spans="1:15" s="9" customFormat="1" x14ac:dyDescent="0.25">
      <c r="A510" s="20"/>
      <c r="B510" s="26"/>
      <c r="C510" s="54"/>
      <c r="D510" s="54"/>
      <c r="E510" s="61"/>
      <c r="F510" s="61"/>
      <c r="G510" s="61"/>
      <c r="H510" s="61"/>
      <c r="I510" s="61"/>
      <c r="J510" s="61"/>
      <c r="K510" s="55"/>
      <c r="L510" s="55"/>
      <c r="M510" s="55"/>
      <c r="N510" s="55"/>
      <c r="O510" s="12"/>
    </row>
    <row r="511" spans="1:15" s="9" customFormat="1" x14ac:dyDescent="0.25">
      <c r="A511" s="20"/>
      <c r="B511" s="26"/>
      <c r="C511" s="54"/>
      <c r="D511" s="54"/>
      <c r="E511" s="61"/>
      <c r="F511" s="61"/>
      <c r="G511" s="61"/>
      <c r="H511" s="61"/>
      <c r="I511" s="61"/>
      <c r="J511" s="61"/>
      <c r="K511" s="55"/>
      <c r="L511" s="55"/>
      <c r="M511" s="55"/>
      <c r="N511" s="55"/>
      <c r="O511" s="12"/>
    </row>
    <row r="512" spans="1:15" s="9" customFormat="1" x14ac:dyDescent="0.25">
      <c r="A512" s="20"/>
      <c r="B512" s="26"/>
      <c r="C512" s="54"/>
      <c r="D512" s="54"/>
      <c r="E512" s="61"/>
      <c r="F512" s="61"/>
      <c r="G512" s="61"/>
      <c r="H512" s="61"/>
      <c r="I512" s="61"/>
      <c r="J512" s="61"/>
      <c r="K512" s="55"/>
      <c r="L512" s="55"/>
      <c r="M512" s="55"/>
      <c r="N512" s="55"/>
      <c r="O512" s="12"/>
    </row>
    <row r="513" spans="1:15" s="9" customFormat="1" x14ac:dyDescent="0.25">
      <c r="A513" s="20"/>
      <c r="B513" s="26"/>
      <c r="C513" s="54"/>
      <c r="D513" s="54"/>
      <c r="E513" s="61"/>
      <c r="F513" s="61"/>
      <c r="G513" s="61"/>
      <c r="H513" s="61"/>
      <c r="I513" s="61"/>
      <c r="J513" s="61"/>
      <c r="K513" s="55"/>
      <c r="L513" s="55"/>
      <c r="M513" s="55"/>
      <c r="N513" s="55"/>
      <c r="O513" s="12"/>
    </row>
    <row r="514" spans="1:15" s="9" customFormat="1" x14ac:dyDescent="0.25">
      <c r="A514" s="20"/>
      <c r="B514" s="26"/>
      <c r="C514" s="54"/>
      <c r="D514" s="54"/>
      <c r="E514" s="61"/>
      <c r="F514" s="61"/>
      <c r="G514" s="61"/>
      <c r="H514" s="61"/>
      <c r="I514" s="61"/>
      <c r="J514" s="61"/>
      <c r="K514" s="55"/>
      <c r="L514" s="55"/>
      <c r="M514" s="55"/>
      <c r="N514" s="55"/>
      <c r="O514" s="12"/>
    </row>
    <row r="515" spans="1:15" s="9" customFormat="1" x14ac:dyDescent="0.25">
      <c r="A515" s="20"/>
      <c r="B515" s="26"/>
      <c r="C515" s="54"/>
      <c r="D515" s="54"/>
      <c r="E515" s="61"/>
      <c r="F515" s="61"/>
      <c r="G515" s="61"/>
      <c r="H515" s="61"/>
      <c r="I515" s="61"/>
      <c r="J515" s="61"/>
      <c r="K515" s="55"/>
      <c r="L515" s="55"/>
      <c r="M515" s="55"/>
      <c r="N515" s="55"/>
      <c r="O515" s="12"/>
    </row>
    <row r="516" spans="1:15" s="9" customFormat="1" x14ac:dyDescent="0.25">
      <c r="A516" s="20"/>
      <c r="B516" s="26"/>
      <c r="C516" s="54"/>
      <c r="D516" s="54"/>
      <c r="E516" s="61"/>
      <c r="F516" s="61"/>
      <c r="G516" s="61"/>
      <c r="H516" s="61"/>
      <c r="I516" s="61"/>
      <c r="J516" s="61"/>
      <c r="K516" s="55"/>
      <c r="L516" s="55"/>
      <c r="M516" s="55"/>
      <c r="N516" s="55"/>
      <c r="O516" s="12"/>
    </row>
    <row r="517" spans="1:15" s="9" customFormat="1" x14ac:dyDescent="0.25">
      <c r="A517" s="20"/>
      <c r="B517" s="26"/>
      <c r="C517" s="54"/>
      <c r="D517" s="54"/>
      <c r="E517" s="61"/>
      <c r="F517" s="61"/>
      <c r="G517" s="61"/>
      <c r="H517" s="61"/>
      <c r="I517" s="61"/>
      <c r="J517" s="61"/>
      <c r="K517" s="55"/>
      <c r="L517" s="55"/>
      <c r="M517" s="55"/>
      <c r="N517" s="55"/>
      <c r="O517" s="12"/>
    </row>
    <row r="518" spans="1:15" s="9" customFormat="1" x14ac:dyDescent="0.25">
      <c r="A518" s="20"/>
      <c r="B518" s="26"/>
      <c r="C518" s="54"/>
      <c r="D518" s="54"/>
      <c r="E518" s="61"/>
      <c r="F518" s="61"/>
      <c r="G518" s="61"/>
      <c r="H518" s="61"/>
      <c r="I518" s="61"/>
      <c r="J518" s="61"/>
      <c r="K518" s="55"/>
      <c r="L518" s="55"/>
      <c r="M518" s="55"/>
      <c r="N518" s="55"/>
      <c r="O518" s="12"/>
    </row>
    <row r="519" spans="1:15" s="9" customFormat="1" x14ac:dyDescent="0.25">
      <c r="A519" s="20"/>
      <c r="B519" s="26"/>
      <c r="C519" s="54"/>
      <c r="D519" s="54"/>
      <c r="E519" s="61"/>
      <c r="F519" s="61"/>
      <c r="G519" s="61"/>
      <c r="H519" s="61"/>
      <c r="I519" s="61"/>
      <c r="J519" s="61"/>
      <c r="K519" s="55"/>
      <c r="L519" s="55"/>
      <c r="M519" s="55"/>
      <c r="N519" s="55"/>
      <c r="O519" s="12"/>
    </row>
    <row r="520" spans="1:15" s="9" customFormat="1" x14ac:dyDescent="0.25">
      <c r="A520" s="20"/>
      <c r="B520" s="26"/>
      <c r="C520" s="54"/>
      <c r="D520" s="54"/>
      <c r="E520" s="61"/>
      <c r="F520" s="61"/>
      <c r="G520" s="61"/>
      <c r="H520" s="61"/>
      <c r="I520" s="61"/>
      <c r="J520" s="61"/>
      <c r="K520" s="55"/>
      <c r="L520" s="55"/>
      <c r="M520" s="55"/>
      <c r="N520" s="55"/>
      <c r="O520" s="12"/>
    </row>
    <row r="521" spans="1:15" s="9" customFormat="1" x14ac:dyDescent="0.25">
      <c r="A521" s="20"/>
      <c r="B521" s="26"/>
      <c r="C521" s="54"/>
      <c r="D521" s="54"/>
      <c r="E521" s="61"/>
      <c r="F521" s="61"/>
      <c r="G521" s="61"/>
      <c r="H521" s="61"/>
      <c r="I521" s="61"/>
      <c r="J521" s="61"/>
      <c r="K521" s="55"/>
      <c r="L521" s="55"/>
      <c r="M521" s="55"/>
      <c r="N521" s="55"/>
      <c r="O521" s="12"/>
    </row>
    <row r="522" spans="1:15" s="9" customFormat="1" x14ac:dyDescent="0.25">
      <c r="A522" s="20"/>
      <c r="B522" s="26"/>
      <c r="C522" s="54"/>
      <c r="D522" s="54"/>
      <c r="E522" s="61"/>
      <c r="F522" s="61"/>
      <c r="G522" s="61"/>
      <c r="H522" s="61"/>
      <c r="I522" s="61"/>
      <c r="J522" s="61"/>
      <c r="K522" s="55"/>
      <c r="L522" s="55"/>
      <c r="M522" s="55"/>
      <c r="N522" s="55"/>
      <c r="O522" s="12"/>
    </row>
    <row r="523" spans="1:15" s="9" customFormat="1" x14ac:dyDescent="0.25">
      <c r="A523" s="20"/>
      <c r="B523" s="26"/>
      <c r="C523" s="54"/>
      <c r="D523" s="54"/>
      <c r="E523" s="61"/>
      <c r="F523" s="61"/>
      <c r="G523" s="61"/>
      <c r="H523" s="61"/>
      <c r="I523" s="61"/>
      <c r="J523" s="61"/>
      <c r="K523" s="55"/>
      <c r="L523" s="55"/>
      <c r="M523" s="55"/>
      <c r="N523" s="55"/>
      <c r="O523" s="12"/>
    </row>
    <row r="524" spans="1:15" s="9" customFormat="1" x14ac:dyDescent="0.25">
      <c r="A524" s="20"/>
      <c r="B524" s="26"/>
      <c r="C524" s="54"/>
      <c r="D524" s="54"/>
      <c r="E524" s="61"/>
      <c r="F524" s="61"/>
      <c r="G524" s="61"/>
      <c r="H524" s="61"/>
      <c r="I524" s="61"/>
      <c r="J524" s="61"/>
      <c r="K524" s="55"/>
      <c r="L524" s="55"/>
      <c r="M524" s="55"/>
      <c r="N524" s="55"/>
      <c r="O524" s="12"/>
    </row>
    <row r="525" spans="1:15" s="9" customFormat="1" x14ac:dyDescent="0.25">
      <c r="A525" s="20"/>
      <c r="B525" s="26"/>
      <c r="C525" s="54"/>
      <c r="D525" s="54"/>
      <c r="E525" s="61"/>
      <c r="F525" s="61"/>
      <c r="G525" s="61"/>
      <c r="H525" s="61"/>
      <c r="I525" s="61"/>
      <c r="J525" s="61"/>
      <c r="K525" s="55"/>
      <c r="L525" s="55"/>
      <c r="M525" s="55"/>
      <c r="N525" s="55"/>
      <c r="O525" s="12"/>
    </row>
    <row r="526" spans="1:15" s="9" customFormat="1" x14ac:dyDescent="0.25">
      <c r="A526" s="20"/>
      <c r="B526" s="26"/>
      <c r="C526" s="54"/>
      <c r="D526" s="54"/>
      <c r="E526" s="61"/>
      <c r="F526" s="61"/>
      <c r="G526" s="61"/>
      <c r="H526" s="61"/>
      <c r="I526" s="61"/>
      <c r="J526" s="61"/>
      <c r="K526" s="55"/>
      <c r="L526" s="55"/>
      <c r="M526" s="55"/>
      <c r="N526" s="55"/>
      <c r="O526" s="12"/>
    </row>
    <row r="527" spans="1:15" s="9" customFormat="1" x14ac:dyDescent="0.25">
      <c r="A527" s="20"/>
      <c r="B527" s="26"/>
      <c r="C527" s="54"/>
      <c r="D527" s="54"/>
      <c r="E527" s="61"/>
      <c r="F527" s="61"/>
      <c r="G527" s="61"/>
      <c r="H527" s="61"/>
      <c r="I527" s="61"/>
      <c r="J527" s="61"/>
      <c r="K527" s="55"/>
      <c r="L527" s="55"/>
      <c r="M527" s="55"/>
      <c r="N527" s="55"/>
      <c r="O527" s="12"/>
    </row>
    <row r="528" spans="1:15" s="9" customFormat="1" x14ac:dyDescent="0.25">
      <c r="A528" s="20"/>
      <c r="B528" s="26"/>
      <c r="C528" s="54"/>
      <c r="D528" s="54"/>
      <c r="E528" s="61"/>
      <c r="F528" s="61"/>
      <c r="G528" s="61"/>
      <c r="H528" s="61"/>
      <c r="I528" s="61"/>
      <c r="J528" s="61"/>
      <c r="K528" s="55"/>
      <c r="L528" s="55"/>
      <c r="M528" s="55"/>
      <c r="N528" s="55"/>
      <c r="O528" s="12"/>
    </row>
  </sheetData>
  <autoFilter ref="C5:N99"/>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ignoredErrors>
    <ignoredError sqref="A23" twoDigitTextYear="1"/>
    <ignoredError sqref="C45:D4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2021</vt:lpstr>
      <vt:lpstr>'2021'!Заголовки_для_печати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2021-12-08T05:04:32Z</cp:lastPrinted>
  <dcterms:created xsi:type="dcterms:W3CDTF">2019-02-02T08:21:24Z</dcterms:created>
  <dcterms:modified xsi:type="dcterms:W3CDTF">2022-01-17T09:40:05Z</dcterms:modified>
</cp:coreProperties>
</file>