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2021" sheetId="11" r:id="rId1"/>
  </sheets>
  <definedNames>
    <definedName name="_xlnm._FilterDatabase" localSheetId="0" hidden="1">'2021'!$C$5:$N$94</definedName>
  </definedName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1" l="1"/>
  <c r="J32" i="11" l="1"/>
  <c r="J35" i="11" l="1"/>
  <c r="F40" i="11" l="1"/>
  <c r="F60" i="11" l="1"/>
  <c r="C85" i="11" l="1"/>
  <c r="D85" i="11"/>
  <c r="C84" i="11"/>
  <c r="D84" i="11"/>
  <c r="C71" i="11"/>
  <c r="D71" i="11"/>
  <c r="D68" i="11"/>
  <c r="D69" i="11"/>
  <c r="D70" i="11"/>
  <c r="C70" i="11"/>
  <c r="C60" i="11"/>
  <c r="D60" i="11"/>
  <c r="E45" i="11"/>
  <c r="F45" i="11"/>
  <c r="G45" i="11"/>
  <c r="H45" i="11"/>
  <c r="I45" i="11"/>
  <c r="J45" i="11"/>
  <c r="K45" i="11"/>
  <c r="L45" i="11"/>
  <c r="M45" i="11"/>
  <c r="N45" i="11"/>
  <c r="C49" i="11"/>
  <c r="D49" i="11"/>
  <c r="D67" i="11" l="1"/>
  <c r="D48" i="11" l="1"/>
  <c r="D93" i="11" l="1"/>
  <c r="C93" i="11"/>
  <c r="D92" i="11"/>
  <c r="C92" i="11"/>
  <c r="N91" i="11"/>
  <c r="M91" i="11"/>
  <c r="L91" i="11"/>
  <c r="K91" i="11"/>
  <c r="J91" i="11"/>
  <c r="I91" i="11"/>
  <c r="H91" i="11"/>
  <c r="G91" i="11"/>
  <c r="F91" i="11"/>
  <c r="E91" i="11"/>
  <c r="D91" i="11"/>
  <c r="C91" i="11"/>
  <c r="D90" i="11"/>
  <c r="C90" i="11"/>
  <c r="N89" i="11"/>
  <c r="M89" i="11"/>
  <c r="L89" i="11"/>
  <c r="K89" i="11"/>
  <c r="J89" i="11"/>
  <c r="I89" i="11"/>
  <c r="H89" i="11"/>
  <c r="G89" i="11"/>
  <c r="F89" i="11"/>
  <c r="E89" i="11"/>
  <c r="D89" i="11"/>
  <c r="C89" i="11"/>
  <c r="N88" i="11"/>
  <c r="M88" i="11"/>
  <c r="L88" i="11"/>
  <c r="K88" i="11"/>
  <c r="J88" i="11"/>
  <c r="I88" i="11"/>
  <c r="H88" i="11"/>
  <c r="G88" i="11"/>
  <c r="F88" i="11"/>
  <c r="E88" i="11"/>
  <c r="D88" i="11"/>
  <c r="C88" i="11"/>
  <c r="D87" i="11"/>
  <c r="C87" i="11"/>
  <c r="N86" i="11"/>
  <c r="M86" i="11"/>
  <c r="L86" i="11"/>
  <c r="K86" i="11"/>
  <c r="J86" i="11"/>
  <c r="I86" i="11"/>
  <c r="H86" i="11"/>
  <c r="G86" i="11"/>
  <c r="F86" i="11"/>
  <c r="E86" i="11"/>
  <c r="D86" i="11"/>
  <c r="C86" i="11"/>
  <c r="D83" i="11"/>
  <c r="C83" i="11"/>
  <c r="N82" i="11"/>
  <c r="M82" i="11"/>
  <c r="L82" i="11"/>
  <c r="K82" i="11"/>
  <c r="J82" i="11"/>
  <c r="J76" i="11" s="1"/>
  <c r="I82" i="11"/>
  <c r="I76" i="11" s="1"/>
  <c r="H82" i="11"/>
  <c r="H76" i="11" s="1"/>
  <c r="G82" i="11"/>
  <c r="G76" i="11" s="1"/>
  <c r="F82" i="11"/>
  <c r="F76" i="11" s="1"/>
  <c r="E82" i="11"/>
  <c r="E76" i="11" s="1"/>
  <c r="D82" i="11"/>
  <c r="C82" i="11"/>
  <c r="D81" i="11"/>
  <c r="C81" i="11"/>
  <c r="D80" i="11"/>
  <c r="C80" i="11"/>
  <c r="D79" i="11"/>
  <c r="C79" i="11"/>
  <c r="D78" i="11"/>
  <c r="C78" i="11"/>
  <c r="D77" i="11"/>
  <c r="C77" i="11"/>
  <c r="C76" i="11" s="1"/>
  <c r="N76" i="11"/>
  <c r="M76" i="11"/>
  <c r="L76" i="11"/>
  <c r="K76" i="11"/>
  <c r="D75" i="11"/>
  <c r="C75" i="11"/>
  <c r="D74" i="11"/>
  <c r="C74" i="11"/>
  <c r="D73" i="11"/>
  <c r="C73" i="11"/>
  <c r="N72" i="11"/>
  <c r="M72" i="11"/>
  <c r="L72" i="11"/>
  <c r="K72" i="11"/>
  <c r="J72" i="11"/>
  <c r="I72" i="11"/>
  <c r="H72" i="11"/>
  <c r="G72" i="11"/>
  <c r="F72" i="11"/>
  <c r="E72" i="11"/>
  <c r="D72" i="11"/>
  <c r="C72" i="11"/>
  <c r="C69" i="11"/>
  <c r="C68" i="11"/>
  <c r="C67" i="11"/>
  <c r="D66" i="11"/>
  <c r="C66" i="11"/>
  <c r="D65" i="11"/>
  <c r="C65" i="11"/>
  <c r="D64" i="11"/>
  <c r="C64" i="11"/>
  <c r="D63" i="11"/>
  <c r="C63" i="11"/>
  <c r="D62" i="11"/>
  <c r="C62" i="11"/>
  <c r="D61" i="11"/>
  <c r="C61" i="11"/>
  <c r="D59" i="11"/>
  <c r="C59" i="11"/>
  <c r="D58" i="11"/>
  <c r="C58" i="11"/>
  <c r="N57" i="11"/>
  <c r="M57" i="11"/>
  <c r="L57" i="11"/>
  <c r="K57" i="11"/>
  <c r="J57" i="11"/>
  <c r="I57" i="11"/>
  <c r="H57" i="11"/>
  <c r="G57" i="11"/>
  <c r="F57" i="11"/>
  <c r="E57" i="11"/>
  <c r="D57" i="11"/>
  <c r="C57" i="11"/>
  <c r="D56" i="11"/>
  <c r="C56" i="11"/>
  <c r="N55" i="11"/>
  <c r="N7" i="11" s="1"/>
  <c r="M55" i="11"/>
  <c r="L55" i="11"/>
  <c r="K55" i="11"/>
  <c r="J55" i="11"/>
  <c r="I55" i="11"/>
  <c r="H55" i="11"/>
  <c r="C55" i="11" s="1"/>
  <c r="G55" i="11"/>
  <c r="F55" i="11"/>
  <c r="E55" i="11"/>
  <c r="D55" i="11"/>
  <c r="D54" i="11"/>
  <c r="C54" i="11"/>
  <c r="N53" i="11"/>
  <c r="M53" i="11"/>
  <c r="L53" i="11"/>
  <c r="K53" i="11"/>
  <c r="J53" i="11"/>
  <c r="I53" i="11"/>
  <c r="H53" i="11"/>
  <c r="G53" i="11"/>
  <c r="F53" i="11"/>
  <c r="E53" i="11"/>
  <c r="D53" i="11"/>
  <c r="C53" i="11"/>
  <c r="D52" i="11"/>
  <c r="C52" i="11"/>
  <c r="D51" i="11"/>
  <c r="C51" i="11"/>
  <c r="N50" i="11"/>
  <c r="M50" i="11"/>
  <c r="L50" i="11"/>
  <c r="K50" i="11"/>
  <c r="K7" i="11" s="1"/>
  <c r="J50" i="11"/>
  <c r="I50" i="11"/>
  <c r="I7" i="11" s="1"/>
  <c r="H50" i="11"/>
  <c r="G50" i="11"/>
  <c r="F50" i="11"/>
  <c r="E50" i="11"/>
  <c r="E7" i="11" s="1"/>
  <c r="D50" i="11"/>
  <c r="C50" i="11"/>
  <c r="C48" i="11"/>
  <c r="D47" i="11"/>
  <c r="C47" i="11"/>
  <c r="D46" i="11"/>
  <c r="C46" i="11"/>
  <c r="C45" i="11" s="1"/>
  <c r="D44" i="11"/>
  <c r="C44" i="11"/>
  <c r="C43" i="11"/>
  <c r="D42" i="11"/>
  <c r="C42" i="11"/>
  <c r="D41" i="11"/>
  <c r="C41" i="11"/>
  <c r="D40" i="11"/>
  <c r="C40" i="11"/>
  <c r="D39" i="11"/>
  <c r="C39" i="11"/>
  <c r="D38" i="11"/>
  <c r="C38" i="11"/>
  <c r="D37" i="11"/>
  <c r="C37" i="11"/>
  <c r="D36" i="11"/>
  <c r="C36" i="11"/>
  <c r="D35" i="11"/>
  <c r="C35" i="11"/>
  <c r="D34" i="11"/>
  <c r="C34" i="1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C8" i="11"/>
  <c r="C7" i="11" s="1"/>
  <c r="I94" i="11"/>
  <c r="D45" i="11" l="1"/>
  <c r="G94" i="11"/>
  <c r="G7" i="11"/>
  <c r="E94" i="11"/>
  <c r="F7" i="11"/>
  <c r="F94" i="11" s="1"/>
  <c r="H7" i="11"/>
  <c r="J7" i="11"/>
  <c r="J94" i="11" s="1"/>
  <c r="L7" i="11"/>
  <c r="L94" i="11" s="1"/>
  <c r="D7" i="11"/>
  <c r="D76" i="11"/>
  <c r="K94" i="11"/>
  <c r="M7" i="11"/>
  <c r="M94" i="11" s="1"/>
  <c r="H94" i="11"/>
  <c r="N94" i="11"/>
  <c r="D94" i="11" l="1"/>
  <c r="C94" i="11"/>
</calcChain>
</file>

<file path=xl/sharedStrings.xml><?xml version="1.0" encoding="utf-8"?>
<sst xmlns="http://schemas.openxmlformats.org/spreadsheetml/2006/main" count="271" uniqueCount="264">
  <si>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</si>
  <si>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</si>
  <si>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</si>
  <si>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</si>
  <si>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</si>
  <si>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</si>
  <si>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</si>
  <si>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</si>
  <si>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</si>
  <si>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</si>
  <si>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</si>
  <si>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</si>
  <si>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 xml:space="preserve">предусмотрено программой </t>
  </si>
  <si>
    <t>предусмотрено уточненной бюджетной росписью на отчетный период</t>
  </si>
  <si>
    <t>исполнено (кассовые расходы)</t>
  </si>
  <si>
    <t>Подпрограмма 1 «Совершенствование оказания медицинской помощи, включая профилактику заболеваний и формирование здорового образа жизни»</t>
  </si>
  <si>
    <t xml:space="preserve">Проведение диспансеризации определенных групп взрослого населения Республики Тыва </t>
  </si>
  <si>
    <t>Проведение диспансеризации население Республики Тыва (для детей)</t>
  </si>
  <si>
    <t>Проведение осмотров в Центре здоровья (для взрослых)</t>
  </si>
  <si>
    <t>Проведение осмотров в Центре здоровья (для детей)</t>
  </si>
  <si>
    <t>Проведение профилактических медицинских осмотров (для взрослых)</t>
  </si>
  <si>
    <t>Проведение профилактических медицинских осмотров (для детей)</t>
  </si>
  <si>
    <t>Оказание неотложной медицинской помощи</t>
  </si>
  <si>
    <t>Оказание медицинской помощи в амбулаторно-поликлиническом звене (обращение)</t>
  </si>
  <si>
    <t>Развитие первичной медико-санитарной помощи</t>
  </si>
  <si>
    <t>Централизованные расходы на текущий ремонт и приобретение строительных материалов</t>
  </si>
  <si>
    <t>Совершенствование медицинской эвакуации</t>
  </si>
  <si>
    <t>Оказание медицинской помощи в дневном стационаре</t>
  </si>
  <si>
    <t>Оказание скорой медицинской помощи</t>
  </si>
  <si>
    <t>Заготовка, переработка, хранение и обеспечение безопасности донорской крови и её компонентов (Станция переливания крови)</t>
  </si>
  <si>
    <t>Санаторно-оздоровительная помощь (Санаторий "Балгазын")</t>
  </si>
  <si>
    <t>Субсидии бюджетным учреждениям на финансовое обеспечение государственного задания на оказание государственных услуг (Дом ребенка)</t>
  </si>
  <si>
    <t>Обеспечение деятельности подведомственных учреждений</t>
  </si>
  <si>
    <t>Субсидии на высокотехнологичную медицинскую помощь, не включенной в базовую программу обязательного медицинского страхования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</si>
  <si>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</si>
  <si>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</si>
  <si>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ЭКО</t>
  </si>
  <si>
    <t>Реализация государственных функций в области социальной политики (обеспечение питанием беременных женщин, кормящих матерей и детей до 3-х лет)</t>
  </si>
  <si>
    <t>Субсидии на закупку оборудования и расходных материалов для неонатального и аудиологического скрининга</t>
  </si>
  <si>
    <t>Организация паллиативной медицинской помощи в условиях круглосуточного стационарного пребывания</t>
  </si>
  <si>
    <t>Развитие паллиативной медицинской помощи за счет средств резервного фонда Правительства Российской Федерации</t>
  </si>
  <si>
    <t>Субвенции на обеспечение лекарственными препаратами, медицинскими изделиями, а также специализированными продуктами лечебного питания для детей-инвалидов</t>
  </si>
  <si>
    <t>Обеспечения необходимыми лекарственными препаратами и изделиями медицинского назначения больных хроническими заболеваниями, детей до 3-х лет, беременных женщин, отдельных категорий граждан</t>
  </si>
  <si>
    <t>Обеспечение лекарственными препаратами за счет средств республиканского бюджета (централизованные расходы)</t>
  </si>
  <si>
    <t>2</t>
  </si>
  <si>
    <t>Подпрограмма 2 «Развитие медицинской реабилитации и санаторно-курортного лечения, в том числе детей»</t>
  </si>
  <si>
    <t>2.1</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</si>
  <si>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</si>
  <si>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</si>
  <si>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3</t>
  </si>
  <si>
    <t>Подпрограмма 3 «Развитие кадровых ресурсов в здравоохранении»</t>
  </si>
  <si>
    <t>3.1</t>
  </si>
  <si>
    <t>Расходы на обеспечение деятельности (оказание услуг)</t>
  </si>
  <si>
    <t>3.2</t>
  </si>
  <si>
    <t>Стипендии студентам  Республиканского медицинского колледжа</t>
  </si>
  <si>
    <t>3.3</t>
  </si>
  <si>
    <t>Централизованные расходы на курсовые и сертификационные мероприятия</t>
  </si>
  <si>
    <t>3.4</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</si>
  <si>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</si>
  <si>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4</t>
  </si>
  <si>
    <t>Подпрограмма 4 «Медико-санитарное обеспечение отдельных категорий граждан»</t>
  </si>
  <si>
    <t>4.1</t>
  </si>
  <si>
    <t>Медицинское обеспечение спортивных сборных команд Республики Тыва</t>
  </si>
  <si>
    <t>5</t>
  </si>
  <si>
    <t>Подпрограмма 5 «Информационные технологии в здравоохранении»</t>
  </si>
  <si>
    <t>6</t>
  </si>
  <si>
    <t>Подпрограмма 6 «Организация обязательного медицинского страхования граждан Республики Тыва».</t>
  </si>
  <si>
    <t>6.1</t>
  </si>
  <si>
    <t>Медицинское страхование неработающего населения</t>
  </si>
  <si>
    <t>6.2</t>
  </si>
  <si>
    <t>Увеличение доли частных медицинских организаций в системе оказания медицинской помощи населению республики</t>
  </si>
  <si>
    <t>Субсидии на реализацию мероприятий по предупреждению и борьбе с социально значимыми инфекционными  заболеваниями</t>
  </si>
  <si>
    <t>Централизованные расходы на отправку больных на лечение за пределы республики</t>
  </si>
  <si>
    <t>1</t>
  </si>
  <si>
    <t>Реализация государственной информационной системы в сфере здравоохранения, соответствующая требованиям Минздрава России, подключенная к ЕГИСЗ</t>
  </si>
  <si>
    <t>1.1.</t>
  </si>
  <si>
    <t>Развитие среднего профессионального образования в сфере здравоохранения</t>
  </si>
  <si>
    <t>Подготовка кадров средних медицинских работников</t>
  </si>
  <si>
    <t>Создание и оснащение референс-центов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t>
  </si>
  <si>
    <t>Развитие материально-технической базы детских поликлиник и детских поликлинических отделений медицинских организаций</t>
  </si>
  <si>
    <t>Обеспечение своевременности оказания экстренной медицинской помощи с использованием санитарной авиации</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</si>
  <si>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</si>
  <si>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</si>
  <si>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Переоснащение оборудованием региональных сосудистых центов и первичных сосудистых отделений</t>
  </si>
  <si>
    <t>Иные межбюджетные трансферты на реализацию отдельных полномочий в области лекарственного обеспечения</t>
  </si>
  <si>
    <t>2.2</t>
  </si>
  <si>
    <t>3.5</t>
  </si>
  <si>
    <t>Создание и замена фельдшерских, фельдшерско-акушерских пунктов и врачебных амбулаторий для населенных пунктов с численность населения от 100 до 2000 человек</t>
  </si>
  <si>
    <t>1.</t>
  </si>
  <si>
    <t>1.2.</t>
  </si>
  <si>
    <t>1.3.</t>
  </si>
  <si>
    <t>1.4.</t>
  </si>
  <si>
    <t>1.5.</t>
  </si>
  <si>
    <t>1.6.</t>
  </si>
  <si>
    <t>1.7.</t>
  </si>
  <si>
    <t>1.8.</t>
  </si>
  <si>
    <t>1.9.</t>
  </si>
  <si>
    <t>1.10.</t>
  </si>
  <si>
    <t>1.11.</t>
  </si>
  <si>
    <t>1.12.</t>
  </si>
  <si>
    <t>1.13.</t>
  </si>
  <si>
    <t>1.14.</t>
  </si>
  <si>
    <t>Высокотехнологичная медицинская помощь</t>
  </si>
  <si>
    <t>1.21.</t>
  </si>
  <si>
    <t>1.22.</t>
  </si>
  <si>
    <t>1.23.</t>
  </si>
  <si>
    <t>1.24.</t>
  </si>
  <si>
    <t>1.27.</t>
  </si>
  <si>
    <t>1.26.</t>
  </si>
  <si>
    <t>1.28.</t>
  </si>
  <si>
    <t>1.29.</t>
  </si>
  <si>
    <t>1.30.</t>
  </si>
  <si>
    <t>1.31.</t>
  </si>
  <si>
    <t>1.32.</t>
  </si>
  <si>
    <t>1.33.</t>
  </si>
  <si>
    <t>1.34.</t>
  </si>
  <si>
    <t>1.35.</t>
  </si>
  <si>
    <t>1.36.</t>
  </si>
  <si>
    <t>1.37.</t>
  </si>
  <si>
    <t>1.38.</t>
  </si>
  <si>
    <t>3.6.</t>
  </si>
  <si>
    <t>Региональный проект 2 "Обеспечение медицинских организаций системы здравоохранения Республики Тыва квалифицированными кадрами"</t>
  </si>
  <si>
    <t>Региональный проект 1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t>
  </si>
  <si>
    <t>Региональный проект 6 "Борьба с сердечно-сосудистыми заболеваниями"</t>
  </si>
  <si>
    <t>Региональный проект 3 "Борьба с онкологическими заболеваниями"</t>
  </si>
  <si>
    <t xml:space="preserve">Региональный проект 4 "Программа развития детского здравоохранения Республики Тыва, включая создание современной инфраструктуры оказания медицинской помощи детям"
</t>
  </si>
  <si>
    <t>Региональный проект 8 "Разработка и реализация программы системной поддержки и повышения качества жизни граждан старшего поколения" ("Старшее поколение")"</t>
  </si>
  <si>
    <t>Всего Программе</t>
  </si>
  <si>
    <t>1.15.</t>
  </si>
  <si>
    <t>1.16</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</si>
  <si>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</si>
  <si>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Случаев поствакцинальных осложенний не выявлено.</t>
  </si>
  <si>
    <t>Проектирование детского противотуберкулезного лечебно-оздоровительного комплекса "Сосновый бор" в с. Балгазын Тандинского района</t>
  </si>
  <si>
    <t>Приобретение медоборудования за счет резервного фонда Президента Российской  Федерации</t>
  </si>
  <si>
    <t>1.18.</t>
  </si>
  <si>
    <t>1.25</t>
  </si>
  <si>
    <t>1.39.</t>
  </si>
  <si>
    <t>1.40.</t>
  </si>
  <si>
    <t>1.41.</t>
  </si>
  <si>
    <t>1.41.1.</t>
  </si>
  <si>
    <t>1.41.2.</t>
  </si>
  <si>
    <t>1.42.</t>
  </si>
  <si>
    <t>1.42.1.</t>
  </si>
  <si>
    <t>1.42.2.</t>
  </si>
  <si>
    <t>1.43.</t>
  </si>
  <si>
    <t>1.43.1.</t>
  </si>
  <si>
    <t>1.44.</t>
  </si>
  <si>
    <t>1.44.1.</t>
  </si>
  <si>
    <t>1.45.</t>
  </si>
  <si>
    <t>1.45.1.</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</si>
  <si>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</si>
  <si>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1.59.</t>
  </si>
  <si>
    <t>Оказание медицинской помощи в круглосуточном стационаре</t>
  </si>
  <si>
    <t>Централизованные расходы на приобретение медицинского оборудования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</si>
  <si>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</si>
  <si>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2.3.</t>
  </si>
  <si>
    <t>1.60.</t>
  </si>
  <si>
    <t>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t>
  </si>
  <si>
    <t>1.61.</t>
  </si>
  <si>
    <t>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t>
  </si>
  <si>
    <t>1.64.</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</si>
  <si>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</si>
  <si>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1.65.</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</si>
  <si>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</si>
  <si>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1.66.</t>
  </si>
  <si>
    <t>1.67.</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</si>
  <si>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</si>
  <si>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утверждено на 2021 год законом Республики Тыва о республиканском бюджете</t>
  </si>
  <si>
    <t>1.41.3.</t>
  </si>
  <si>
    <t>1.41.3.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</si>
  <si>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факт*</t>
  </si>
  <si>
    <t>*</t>
  </si>
  <si>
    <t xml:space="preserve">Осуществление  реконструкции (ее завершение)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</si>
  <si>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1.68.</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</si>
  <si>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(поликлинники,поликлинические подразделения, амбулатории отделения (центры) врача общей практики, фельдершско-акушерские и фельдершские пункты), а также зданий (отдельных зданий, комплексов зданий) центральных районов и районных больниц </t>
  </si>
  <si>
    <t>1.69.</t>
  </si>
  <si>
    <t>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</si>
  <si>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1.70.</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</si>
  <si>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</si>
  <si>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На 2021 год запланирована приобретение 9 ед. автотранспорта. Минпромторгом РФ в конце 2020 года была закуплены все 9 ед. автотранспорта на сумму 5 511 500,00 рублей. Поставлены LADA 213100 – 5 ед. и LADA GRANTA 219010 – 4 ед.</t>
  </si>
  <si>
    <t>Запланированы средства на сумму 659 846,7 тыс. руб. 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 освоено в полном объеме.</t>
  </si>
  <si>
    <t>Приказом Министерства здравоохранения Республики Тыва от 21.01.2021 г. № 56пр/21 утвержден Перечень медицинских оборудований, приобретаемых в рамках мероприятий по развитию системы паллиативной медицинской помощи в 2021 году. Запланировано приобретение 6 единиц оборудования для нужды ГБУЗ РТ "Республиканский онкологический диспансер", "Республиканская детская больница", "Противотуберкулезный диспансер". Заключены 3 ГК на общую сумму 2 898 735,43 руб. (аппарат ИВЛ портативный для взрослых - 1 ед. и для детей - 1 ед., инсуффлятор-экссуффлятор - 2 ед.) и 2 договора на сумму 506 000,00 руб. (кислородный концентратор - 2 ед.). Произведена оплата за поставленное оборудование на сумму 3 163 735,43 руб. Заключен 6 государственных контрактов на сумму 1 000 000,00 рублей на поставку лекарственных препаратов для паллиативных больных. Произведена оплата на сумму 960 355,00 руб. на поставку лекарственных препаратов.</t>
  </si>
  <si>
    <t>Заключено 7 государственных контрактов на сумму 18 994 379,04 рублей, 3 договора на сумму 404 405,84 рублей с 7 поставщиками на медикаменты для обеспечения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Поставлено медикаментов на сумму 19 398 784,88 рублей. Произведена оплата на сумму 19 398 784,88 рублей.</t>
  </si>
  <si>
    <t>1.41.4.</t>
  </si>
  <si>
    <t>Создание объектов социального и производственного комплексов, в том числе объектов общегражданского назначения, жилья, инфраструктуры</t>
  </si>
  <si>
    <t>В соответствии с заключенным Соглашением о предоставлении иного межбюджетного трансферта, имеющего целевое назначение, из федерального бюджета бюджету субъекта Российской Федерации от 10.02.2019 № 056-17-2019-018 (ред. от 25.12.2020 г. № 056-17-2019-018/2) запланирована приобретение вакцин для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Заключен 1 договор на поставку вакцины против пневмококковой инфекции на сумму 94,34315 тыс. руб. Вакцины поставлены и произведена оплата полностью.</t>
  </si>
  <si>
    <t>Финансовое обеспечение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особо важных работ, особые условия труда и дополнительную нагрузку, в том числе на компенсацию ранее произведенных на указанные цели</t>
  </si>
  <si>
    <t>1.58.</t>
  </si>
  <si>
    <t xml:space="preserve"> Иные межбюджетные трансферты на финансовое обеспечение проведения углубленной диспансеризации застрахованных по обязательному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t>
  </si>
  <si>
    <t>1.71.</t>
  </si>
  <si>
    <t>На модернизацию лабораторий медицинских организаций, осуществляющих диагностику инфекционных болезней</t>
  </si>
  <si>
    <t>1.72.</t>
  </si>
  <si>
    <t>3.6.1.</t>
  </si>
  <si>
    <t>3.7.</t>
  </si>
  <si>
    <t>Единовременные выплаты врачам, выезжающим на работу в сельскую местность</t>
  </si>
  <si>
    <t>3.8.</t>
  </si>
  <si>
    <t xml:space="preserve"> Выплаты Государственной премии Республики Тыва в области здравоохранения "Доброе сердце" - "Буянныг чурек"</t>
  </si>
  <si>
    <t>На развитие среднего профессионального образования в 2021 году предусмотрена 7 725,2 тыс. рублей. Произведана оплата на сумму 7 725 166,66 руб.</t>
  </si>
  <si>
    <t xml:space="preserve">В связи с минимальным количеством работ  медицинских работников на присуждение премии «Доброе сердце» — «Буянныг чурек», заседание комиссии в 2021 году не состоялось.
 </t>
  </si>
  <si>
    <t>Запланировано оснащение (переоснащение)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 на сумму 5 459,0 тыс. руб. Произведена оплата на сумму 5 459 000,00 руб.</t>
  </si>
  <si>
    <t xml:space="preserve">В соответствии с распоряжением Правительства Российской Федерации от 9 июля 2021 г. № 1869-р иных межбюджетных трансфертов, предоставляемых в 2021 году из федерального бюджета бюджетам субъектов Российской Федерации и бюджету г. Байконура, источником финансового обеспечения которых являются бюджетные ассигнования резервного фонда Правительства Российской Федерации, в целях софинансирования расходных обязательств субъектов Российской Федерации и г. Байконура по финансовому обеспечению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Республике Тыва распределены 946,4 тыс. рублей. 
Дополнительное соглашение о предоставлении иного межбюджетного трансферта между Правительством Республики Тыва и Министерством здравоохранения Российской Федерации заключено 16 июля 2021 года № 056-17-2021-060/3. С учетом данного дополнительного соглашения общий объем финансового обеспечения расходных обязательств, софинансируемых из федерального бюджета в 2021 году составляет 3 763,30 тыс. рублей. 
Всего заключены государственные контракты на приобретение лекарственных препаратов на сумму 3 763,30 тыс. рублей, поставлены и выданы медицинским организациям республики лекарственные препараты в полном объеме.
</t>
  </si>
  <si>
    <t>Заключен 5 контрактов на поставку аллергена туберкулезный рекомбинантный в стандартном разведении на сумму 855,36 тыс. руб., диагностических средств для выявления микобактерии туберкулеза на сумму 5 277,8 тыс. руб., на сумму 2 263,2 тыс. руб. диагностических реагентов (тест-систем) для ВИЧ инфицированных на сумму 54,7 тыс. руб., диагностических реагентов для ВИЧ инфицированных (ПЦР) на 2021 год на сумму 1 988,0 тыс.руб. Поставлено на сумму 10 462,42 тыс. руб. Произведена оплата на сумму 10 134,5 тыс. руб. Заключены 9 договоров на рекламу про социально-значимые заболевания ВИЧ-инфекция, произведена оплата на сумму 864,3 тыс. руб.</t>
  </si>
  <si>
    <t>Заключен государственный контаркт с ГБУ РТ "Ресфармация" на сумму 617 200,00 рублей для оказания услуг по приему хранению, отпуск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на 2021 год. Произведена оплата за оказанные услуги на сумму 432 040,00 руб.</t>
  </si>
  <si>
    <t>Заключен 1 гос.контракт на оказание услуги связи на 2021 г. с ГБУ РТ "Ресфармация" на сумму 29 591,9 тыс. руб. на основании п.1 ч. 1 ст. 93 44-ФЗ. Заключено 2 договора на услуги связи на общую сумму 50,00 тыс.руб., 2 договора на услуги найма по автотранспорту с экипажем на сумму 349,6 тыс. руб., 1 контракт на поставку оргтехники на сумму 78,6 тыс. руб., 2 договора на заправку картриджей на сумму 15,0 тыс.руб.  На поставку лекарственных препаратов 10 гос.контрактов и 37 договоров на общую сумму 23 186,6 тыс. руб. Поставлены медикаменты на сумму 48 800,14 тыс. руб.  Произведена оплата всего на сумму 41 800,1 тыс. руб.</t>
  </si>
  <si>
    <t>В 2021 году запланировано оказание высокотехнологичной медицинской помощи, не включенной в базовую программу обязательного медицинского страхования 4 больным. Оказана высокотехнологичная медицинская помощь 4 больным на сумму 1 597 500,00 руб.</t>
  </si>
  <si>
    <t>В соответствии с заключенным Соглашением о предоставлении субсидии из федерального бюджета бюджету субъекта Российской Федерации от 23.06.2020 № 056-09-2020-457  (в ред. от 25.12.2020 г. № 056-09-2020-457/1) запланировано привлечение социально ориентированных некоммерческих организаций и волонтерских движений для реализации региональных программ по формированию приверженности здоровому образу жизни. Министерством здравоохранения Республики Тыва объявлен конкурс среди социально ориентированным некоммерческим организациям с 24.02.201 г. по 24.03.2021 г. Целью проведения конкурса является поддержка СО НКО, осуществляющих  социально значимую деятельность и реализующих социально ориентированные проекты, предусматривающие формирование приверженности здоровому образу жизни на территории РТ, включая здоровое питание и отказ от вредных привычек. Было подано 4 заявки от НКО и волонтерских движений. И 29 марта 2021 г. проведена отборочная комиссия на уровне Республиканского центра общественного здоровья и медицинской профилактики, по решению которой все 4 заявки проходят на дальнейшее рассмотрение конкурсной комиссии, которое состоится 14 апреля 2021 г. Комиссия состоялось 14 апреля 2021 г. по подсчетам собранных баллов членов комиссии с 369 баллами вышли на 1 место Совет молодых врачей с проектом "Холодное сердце". В настоящее время подписано соглашений между НКО "Холодное сердце" и Минздравом РТ. Профинансировано 100 %</t>
  </si>
  <si>
    <t>"Развитие здравоохранения на 2018-2025 годы" за 10 мес. 2021г.</t>
  </si>
  <si>
    <t>данные за 9 месяцев 2021 г.</t>
  </si>
  <si>
    <t>Проведена диспансеризация определенных групп взрослого населения на сумму 33 040,0 тыс.рублей, в том числе: ГБУЗ РТ "Городская поликлиника" - 3048,7 тыс. руб. (2359 случаев); ГБУЗ РТ "Республиканская больница № 1" - 3314,6 тыс. руб. (1012 случая); ГБУЗ РТ "Бай-Тайгинская ЦКБ" - 1208,7 тыс. руб. (467 случаев); ГБУЗ РТ "Барун-Хемчикский ММЦ" -6229,9 тыс. руб. (2014 случая); ГБУЗ РТ "Дзун-Хемчикский ММЦ" - 4825,7 тыс. руб. (1550 случаев); ГБУЗ РТ "Каа-Хемская ЦКБ" - 3591,9 тыс. руб. (1173 случая); ГБУЗ РТ "Кызылская ЦКБ" - 439,3 тыс. руб. (104 случая); ГБУЗ РТ "Монгун-Тайгинская ЦКБ" - 140,6 тыс. руб. (45 случаев); ГБУЗ РТ "Овюрская ЦКБ" - 1803,8 тыс. руб. (664 случая); ГБУЗ РТ "Пий-Хемская ЦКБ" - 1003,1 тыс. руб. (1071 случая); ГБУЗ РТ "Сут-Хольская ЦКБ" - 1907,0 тыс. руб. (3380 случаев); ГБУЗ РТ "Тандинская ЦКБ" - 1024,3 тыс. руб. (387 случаев); ГБУЗ РТ "Тере-Хольская ЦКБ" - 468,5 тыс. руб. (379 случаев); ГБУЗ РТ "Тес-Хемская ЦКБ" - 1965,8 тыс. руб. (623 случая); ГБУЗ РТ "Тоджинская ЦКБ" - 0,0 тыс. руб. (0 случая); ГБУЗ РТ "Улуг-Хемский ММЦ" - 664,9 тыс. руб. (217 случаев); ГБУЗ РТ "Чаа-Хольская ЦКБ" - 435,1 тыс. руб. (207 случаев); ГБУЗ РТ "Чеди-Хольская ЦКБ" - 0,0 тыс. руб. (0 случая); ГБУЗ РТ Эрзинская ЦКБ" - 967,9  тыс. руб.  (294 случая).</t>
  </si>
  <si>
    <t>Диспансеризация детей   проведена на сумму 6 935,0 тыс.рублей, в том числе: ГБУЗ РТ "Республиканская детская больница" - 3793,0 тыс. руб. (321 случая); ГБУЗ РТ "Бай-Тайгинская ЦКБ" - 0,0 тыс. руб. (0 случая); ГБУЗ РТ "Барун-Хемчикский ММЦ" - 0,0 тыс.руб., (0 случая),ГБУЗ РТ "Дзун-Хемчикский ММЦ" - 0,0 тыс. руб. (0 случая); ГБУЗ РТ "Каа-Хемская ЦКБ" - 210,1 тыс. руб. (20 случаев); ГБУЗ РТ "Кызылская ЦКБ" - 138,2 тыс. руб. (14 случая); ГБУЗ РТ "Монгун-Тайгинская ЦКБ" - 820,2 тыс. руб. (82 случая); ГБУЗ РТ "Овюрская ЦКБ" - 337,3 тыс. руб. (32 случая); ГБУЗ РТ "Пий-Хемская ЦКБ" - 0,0 тыс. руб. (0 случая); ГБУЗ РТ "Сут-Хольская ЦКБ" - 0,0  тыс. руб. (0 случая); ГБУЗ РТ "Тандинская ЦКБ" - 1128,2 тыс. руб. (111 случая); ГБУЗ РТ "Тес-Хемская ЦКБ" - 0 тыс. руб. (0 случая);ГБУЗ РТ "Тоджинская ЦКБ" - 0,0 тыс. руб. (0 случая); ГБУЗ РТ "Тере-Хольская ЦКБ" - 81,3 тыс. руб. (26 случаев); ГБУЗ РТ "Улуг-Хемский ММЦ" - 426,7 тыс. руб. (37 случаев);ГБУЗ РТ"Чаа-Хольская ЦКБ" - 0 тыс.рублей (0 случая), ГБУЗ РТ "Чеди-Хольская ЦКБ" - 0,0 тыс. руб. (0 случая); ГБУЗ РТ Эрзинская ЦКБ" - 0 тыс. руб. (0 случая).</t>
  </si>
  <si>
    <t>За отчетный период проведено ГБУЗ РТ "Республиканский Центр Общественного здоровья и медицинской профилактики"  осмотров на сумму 7 878,9 тыс. руб. (3405 посещений) или 56% исполнения от годового плана.</t>
  </si>
  <si>
    <r>
      <t>За отчетный период проведено в ГБУЗ РТ "Республиканский центр восстановительной медицины и реабилитации для детей" осмотров на сумму 7198,4 тыс. руб. (4087 посещений) или 65</t>
    </r>
    <r>
      <rPr>
        <sz val="8"/>
        <color rgb="FFFF0000"/>
        <rFont val="Times New Roman"/>
        <family val="1"/>
        <charset val="204"/>
      </rPr>
      <t xml:space="preserve"> </t>
    </r>
    <r>
      <rPr>
        <sz val="8"/>
        <color theme="1"/>
        <rFont val="Times New Roman"/>
        <family val="1"/>
        <charset val="204"/>
      </rPr>
      <t>% исполнения от годового плана.</t>
    </r>
  </si>
  <si>
    <t>Профилактические осмотры  для взрослых проведена  на сумму 14 810,5 тыс.рублей (7 712 случая) или 13 % исполнения от годового плана.</t>
  </si>
  <si>
    <t>Профилактические осмотры  для детей проведены на сумму 86 557,5 тыс.рублей (23 804 случая) или 54% исполнения от годового плана.</t>
  </si>
  <si>
    <r>
      <t>Обращение по заболеваниям выполнено за отчетный период на сумму - 1060659,2 тыс. руб., (316911 случая) выполнение от годового плана составляет -74</t>
    </r>
    <r>
      <rPr>
        <sz val="8"/>
        <color rgb="FFFF0000"/>
        <rFont val="Times New Roman"/>
        <family val="1"/>
        <charset val="204"/>
      </rPr>
      <t xml:space="preserve"> </t>
    </r>
    <r>
      <rPr>
        <sz val="8"/>
        <rFont val="Times New Roman"/>
        <family val="1"/>
        <charset val="204"/>
      </rPr>
      <t>%., в том числе: ГБУЗ РТ "Бай-Тайгинская ЦКБ" - 40738,3 тыс. руб. (8578 случаев); ГБУЗ РТ "Барун-Хемчиская ММЦ" - 81400,2 тыс.руб. (21657 случаев), ГБУЗ РТ "Дзун-Хемчикский ММЦ" - 66807,4 тыс. руб. (20931 случая); ГБУЗ РТ "Каа-Хемская ЦКБ" - 35539,2 тыс. руб. (10203 случая); ГБУЗ РТ "Кызылская ЦКБ" - 75548,8 тыс. руб. (17847 случаев); ГБУЗ РТ "Монгун-Тайгинская ЦКБ" -25897,6 тыс. руб. (7565 случаев); ГБУЗ РТ "Овюрская ЦКБ" -28123,1 тыс. руб. (8829 случаев); ГБУЗ РТ "Пий-Хемская ЦКБ" - 36114,0 тыс. руб. (8673 случая); ГБУЗ РТ "Сут-Хольская ЦКБ" - 21135,5 тыс. руб. (5257 случаев); ГБУЗ РТ "Тандинская ЦКБ" -39749,3 тыс. руб. (9813 случая); ГБУЗ РТ "Тес-Хемская ЦКБ" -28742,9 тыс.руб. (8784 случая), ГБУЗ РТ "Тоджинская ЦКБ" - 29873,4 тыс. руб. (6750 случаев); ГБУЗ РТ "Тере-Хольская ЦКБ" - 5713,2 тыс.руб. (1068 случаев),  РТ "Улуг-Хемский ММЦ" - 82685,3 тыс. руб. (24893 случая);  ГБУЗ РТ "Чаа-Хольская ЦКБ" - 26555,7 тыс.руб. (7197 случаев), ГБУЗ РТ "Чеди-Хольская ЦКБ" - 26377,9 тыс. руб. (5160 случаев); ГБУЗ РТ "Эрзинская ЦКБ" -37746,6  тыс. руб. (11148 случаев), ГБУЗ РТ "Республиканская больница №1" -50128,8 тыс.руб. (24176 случаев), ГБУЗ РТ "Республиканская больница № 2" - 10636,0 тыс.руб. (4717 случаев),   ГБУЗ РТ "Республиканский онкоологический диспансер" - 17970,1 тыс.руб. (6655 случаев), ГБУЗ РТ "Республиканский кожно-венерологический диспансер" - 14470,3 тыс.руб. (6192 случая), ГБУЗ РТ "Республиканская детская больница" - 83025,7 тыс.руб. (25407 случаев), ГБУЗ РТ "Перинатальный центр" - 30015,4 тыс.руб. (9284 случая), ГБУЗ РТ "Инфекционная больница" - 4085,6 тыс.руб. (1462 случая), ГБУЗ РТ "Городская поликлиника" -94576,1 тыс.руб. (23307 случаев), ГБУЗ РТ "Стоматологическая поликлиника" -41238,2 тыс.руб. (21610 случаев), ФКУЗ "МСЧ МВД России по РТ" - 861,9 тыс.руб. (426 случаев), ГБУЗ РТ "Республиканский центр общественного здоровья и медицинской профилактики" -14001,6 тыс.руб. (4608 случаев), ГБУЗ РТ "Республиканский центр восстановительной медицины и реабилитации для детей" - 2915,5 тыс.руб. (1520 случаев), ИП Монгуш Р.К. -1026,7 тыс.руб. (410 случаев),  ГАУЗ РТ СП "Серебрянка" - 2479,9 тыс.руб. (1021 случая), МЧУ ДПО "Нефросовет" - 44,0 тыс.руб. (20 случаев), ИП Саражакова Л.А. - 236,6 тыс.руб. (132 случая), ООО "Алдан" - 2605,1 тыс.рублей (1085 случаев), ООО "Байдо" - 883,2 тыс.руб. (318 случаев),  ООО "Санталь 17" - 710,1 тыс.руб. (208 случаев).</t>
    </r>
  </si>
  <si>
    <r>
      <t>Профилактические посещение за отчетный период выполнено на сумму 352 267,6</t>
    </r>
    <r>
      <rPr>
        <sz val="8"/>
        <color rgb="FFFF0000"/>
        <rFont val="Times New Roman"/>
        <family val="1"/>
        <charset val="204"/>
      </rPr>
      <t xml:space="preserve"> </t>
    </r>
    <r>
      <rPr>
        <sz val="8"/>
        <rFont val="Times New Roman"/>
        <family val="1"/>
        <charset val="204"/>
      </rPr>
      <t>тыс. рублей (654 486 посещений) или 90</t>
    </r>
    <r>
      <rPr>
        <sz val="8"/>
        <color rgb="FFFF0000"/>
        <rFont val="Times New Roman"/>
        <family val="1"/>
        <charset val="204"/>
      </rPr>
      <t xml:space="preserve"> </t>
    </r>
    <r>
      <rPr>
        <sz val="8"/>
        <rFont val="Times New Roman"/>
        <family val="1"/>
        <charset val="204"/>
      </rPr>
      <t>%  исполнения от годового плана, том числе: ГБУЗ РТ "Бай-Тайгинская ЦКБ" - 3642,6 тыс. руб. (8251  посещений); ГБУЗ РТ "Барун-Хемчикский ММЦ" - 8028,6  тыс. руб. (18926 посещений); ГБУЗ РТ "Дзун-Хемчикский ММЦ" - 10249,1  тыс. руб. (20490  посещений); ГБУЗ РТ "Каа-Хемская ЦКБ" - 8555,6 тыс. руб. (9137  посещений); ГБУЗ РТ "Кызылская ЦКБ" - 9951,6 тыс. руб. (19253 посещений); ГБУЗ РТ "Монгун-Тайгинская ЦКБ" - 2306,3  тыс. руб. (5537 посещений); ГБУЗ РТ "Овюрская ЦКБ" - 1778,2  тыс. руб. (3772  посещений); ГБУЗ РТ "Пий-Хемская ЦКБ" - 7750,0  тыс. руб. (15070  посещений); ГБУЗ РТ "Сут-Хольская ЦКБ" -5788,4 тыс. руб. (6517 посещений); ГБУЗ РТ "Тандинская ЦКБ" - 7904,7  тыс. руб. (12529 посещений); ГБУЗ РТ "Тес-Хемская ЦКБ" -4279,0 тыс. руб. (4962 посещений); ГБУЗ РТ "Тоджинская ЦКБ" - 1364,8  тыс. руб. (2140 посещений); ГБУЗ РТ "Тере-Хольская ЦКБ" -89,7  тыс. руб. (84 посещений); ГБУЗ РТ "Улуг-Хемский ММЦ" - 9213,0 тыс. руб. (28703  посещений); ГБУЗ РТ "Чаа-Хольская ЦКБ" - 2560,7 тыс. руб. (5415 посещений); ГБУЗ РТ "Чеди-Хольская ЦКБ" -3985,3  тыс. руб. (5471 посещений) ,ГБУЗ РТ Эрзинская ЦКБ" - 2578,8 тыс. руб. (6184 посещений), ГБУЗ РТ "Республиканская больница № 1" - 39569,5  тыс.руб. (54062 посещений),  ГБУЗ РТ "Республиканская больница № 2" -710,9  тыс.руб. (1650 посещений), ГБУЗ РТ "Республиканский онкологический диспансер" -126,0  тыс.руб. (126  посещений), ГБУЗ РТ "Республиканский кожно-венерологический диспансер" -771,3  тыс.руб. (4723 посещений), ГБУЗ РТ "Республиканская детская больница" - 23732,8  тыс.руб. (32798 посещений), ГБУЗ РТ "Перинатальный центр" - 5165,1 тыс.руб. (21437 посещений), ГБУЗ РТ "Инфекционная больница" - 3786,4 тыс.руб. (4945 посещений), ГБУЗ РТ "Городская поликлиника" -10004,6  тыс. руб. (26018 посещений); ГБУЗ РТ "Стоматологическая поликлиника - 31920,5  тыс. руб. (40693 посещений); .ФКУЗ "МСЧ МВД России по РТ" - 180,9 тыс.руб. (885 посещений), ГБУЗ РТ "Республиканский центр общественного здоровья и медицинской профилактики" -3535,4 тыс.руб. (7414 посещений), ГБУЗ РТ "Республиканский центр восстановительной медицины и реабилитации для детей" - 7502,7 тыс.руб. (17926 посещений), ИП "Монгуш Р.К." - 0,2 тыс.руб. (1 посещений), ГАУЗ РТ СП "Серебрянка" - 302,2 тыс.руб. (1187 посещений), МЧУ ДПО "Нефросовет" - 84583,2 тыс.руб. (1016 посещений),  ИП Саражакова Л.А. -70,8  тыс.руб. (75  посещений), ООО "Байдо" - 21,9 тыс.руб. (72 посещений),  ООО "Семейный доктор" - 0,5 тыс.руб (2 посещений),  ООО "Санталь 17" - 36,3 тыс.руб. (143 посещений), ООО РДЦ - 4260,4 тыс.руб. (596 услуг), ООО ЦКДЛ - 25605,4 тыс.руб. (191917 услуг ), ГБУЗ РТ "РЦ СПИД" - 12222,3 тыс.руб. (26351 услуга), ООО ММЦ Менла - 8131,9 тыс.руб. (48008 услуг).</t>
    </r>
  </si>
  <si>
    <r>
      <t>По медицинской эвакуации (по наземному эвакуации) обслужено на сумму 4390,1 тыс. руб., ( 250 вызовов) или</t>
    </r>
    <r>
      <rPr>
        <sz val="8"/>
        <color rgb="FFFF0000"/>
        <rFont val="Times New Roman"/>
        <family val="1"/>
        <charset val="204"/>
      </rPr>
      <t xml:space="preserve"> </t>
    </r>
    <r>
      <rPr>
        <sz val="8"/>
        <rFont val="Times New Roman"/>
        <family val="1"/>
        <charset val="204"/>
      </rPr>
      <t>31,9 %  исполнения от годового плана, из них:ГБУЗ РТ «Бай-Тайгинская ЦКБ» - 2,4  тыс.рублей (2 вызова),  ГБУЗ РТ "Барун-Хечикский ММЦ" - 31,5 тыс.рублей (4 вызова),   ГБУЗ РТ «Пий-Хемская ЦКБ» - 1,6 тыс. руб. (1 вызов), ГБУЗ РТ «Улуг-Хемский межкожуунный медицинский центр» -  2,0  тыс.руб. (1 вызов), ГБУЗ РТ Республиканская детская больница" - 35,9 тыс.рублей (25 вызовов), ГБУЗ РТ "Перинатальный центр" -1 167,0 тыс.рублей (53 вызова), ГБУЗ РТ "Республиканский центр скорой медицинской помощи и медицины катастроф" - 3149,7 тыс.рублей (164 вызовов).</t>
    </r>
  </si>
  <si>
    <r>
      <t>За отчетный период обслужено на сумму 318 725,3  тыс. рублей, 80,3</t>
    </r>
    <r>
      <rPr>
        <sz val="8"/>
        <color rgb="FFFF0000"/>
        <rFont val="Times New Roman"/>
        <family val="1"/>
        <charset val="204"/>
      </rPr>
      <t xml:space="preserve"> </t>
    </r>
    <r>
      <rPr>
        <sz val="8"/>
        <color theme="1"/>
        <rFont val="Times New Roman"/>
        <family val="1"/>
        <charset val="204"/>
      </rPr>
      <t>%, в том числе:ГБУЗ РТ «Бай-Тайгинская ЦКБ» - 10270,7  тыс.рублей (1838 вызовов),  ГБУЗ РТ "Барун-Хемчикский межкожуунный медицинский центр" - 40 068,3 тыс.руб. (5268 вызовов),  ГБУЗ РТ «Дзун-Хемчикская межкожунный медицинский центр» - 15585,0  тыс.рублей (2940 вызовов), ГБУЗ РТ «Каа-Хемская ЦКБ» - 6418,9 тыс.рублей (1379 вызова), ГБУЗ РТ «Монгун-Тайгинская ЦКБ» - 9366,5  тыс.руб. (1856 вызовов), ГБУЗ РТ «Овюрская ЦКБ» -8870,8 тыс.руб. (2538 вызовов), ГБУЗ РТ «Пий-Хемская ЦКБ» -17944,7 тыс. руб. (2565 вызова), ГБУЗ РТ «Сут-Хольская ЦКБ» -10043,7 руб. (1312 выза), ГБУЗ РТ «Тандинская ЦКБ» - 6855,8 тыс.руб. (1946 вызовов) , ГБУЗ РТ «Тес-Хемская ЦКБ» -21697,9 тыс.руб (1594 вызова)., ГБУЗ РТ «Тоджинская ЦКБ» -5119,4  тыс.руб. (1380 вызовов),  ГБУЗ РТ "Тере-Хольская ЦКБ" - 1001,2 тыс.руб. (493 вызова) , ГБУЗ РТ «Улуг-Хемский межкожуунный медицинский центр» -  13023,4  тыс.руб. (2487 вызовов), ГБУЗ РТ «Чаа-Хольская ЦКБ» -2513,4  тыс. руб. (1294 выза), ГБУЗ РТ «Чеди-Хольская ЦКБ» - 2252,1 тыс. руб.(1091 вызова), ГБУЗ РТ «Эрзинская ЦКБ» - 7775,1  тыс. руб.(1503 вызова), ГБУЗ РТ "Республиканский центр скорой медицинской помощи и медицины катастроф" - 139918,4 тыс.рублей (52706 вызовов).</t>
    </r>
  </si>
  <si>
    <r>
      <t>Оказано по высокотехнологической медицинской помощи по профилю "Неонатология" на сумму 36128,0 тыс. рублей (103 случая) на базе ГБУЗ РТ "Перинатальный центр", выполнение от годового плана 88</t>
    </r>
    <r>
      <rPr>
        <sz val="8"/>
        <color rgb="FFFF0000"/>
        <rFont val="Times New Roman"/>
        <family val="1"/>
        <charset val="204"/>
      </rPr>
      <t xml:space="preserve"> </t>
    </r>
    <r>
      <rPr>
        <sz val="8"/>
        <rFont val="Times New Roman"/>
        <family val="1"/>
        <charset val="204"/>
      </rPr>
      <t>%.</t>
    </r>
  </si>
  <si>
    <t>Оказано по высокотехнологической медицинской помощи по профилю "Акушерство и гинекология" на сумму 8085,9  тыс. рублей (40 случаев) на базе ГБУЗ РТ "Перинатальный центр", выполнение годового плана 79 %.</t>
  </si>
  <si>
    <t>Проведены  83 случая процедур на экстракорпоральное оплодотворение  на сумму 13 573,0  тыс.рублей или 39 % исполнения от годового плана</t>
  </si>
  <si>
    <t>Оказано по высокотехнологической медицинской помощи на сумму 104 705,2 тыс. рублей (565 случаев) на базе Республиканской больницы № 1, выполнение годового плана 79,4%.</t>
  </si>
  <si>
    <t>Медицинская реабилитация за отчетный период выполнено на сумму 84301,7 тыс. рублей, в том числе   ГБУЗ РТ "Республиканская больница № 1" - 12751,3  тыс.рублей (194 случая),  ГБУЗ РТ "Инфекционная больница" - 7763,1 тыс.руб. (154 случая),  ГБУЗ РТ "Республиканский центр восстановительной медицины и реабилитации для детей" - 37313,7  тыс.руб. (462 случая)., ГАУЗ РТ СП "Серебрянка" - 26473,6 тыс.руб. (536 случаев).</t>
  </si>
  <si>
    <r>
      <t>Частными медицинскими организациями оказана медицинская помощь на сумму</t>
    </r>
    <r>
      <rPr>
        <sz val="8"/>
        <color rgb="FFFF0000"/>
        <rFont val="Times New Roman"/>
        <family val="1"/>
        <charset val="204"/>
      </rPr>
      <t xml:space="preserve"> </t>
    </r>
    <r>
      <rPr>
        <sz val="8"/>
        <rFont val="Times New Roman"/>
        <family val="1"/>
        <charset val="204"/>
      </rPr>
      <t xml:space="preserve">108067,8 </t>
    </r>
    <r>
      <rPr>
        <sz val="8"/>
        <color theme="1"/>
        <rFont val="Times New Roman"/>
        <family val="1"/>
        <charset val="204"/>
      </rPr>
      <t xml:space="preserve"> тыс. рублей  или 57,7</t>
    </r>
    <r>
      <rPr>
        <sz val="8"/>
        <color rgb="FFFF0000"/>
        <rFont val="Times New Roman"/>
        <family val="1"/>
        <charset val="204"/>
      </rPr>
      <t xml:space="preserve"> </t>
    </r>
    <r>
      <rPr>
        <sz val="8"/>
        <color theme="1"/>
        <rFont val="Times New Roman"/>
        <family val="1"/>
        <charset val="204"/>
      </rPr>
      <t>%, из них ИП Монгуш Р.К. - 1026,9 тыс.руб. (411 случая), МЧУ ДПО "Нефросовет" - 88822,3  тыс.руб. (1096 случаев), ИП Саражакова Л.А. -307,4 тыс.руб.(207 случаев), ООО "Алдан" - 2605,1 тыс.руб. (1085 случаев), ООО "Байдо" - 905,1 тыс.руб.(390 случаев), ООО "Семейный доктор" - 296,4 тыс.руб. (289 случаев), ООО "Санталь 17" - 14104,6 тыс.руб. (433 случая).</t>
    </r>
  </si>
  <si>
    <t>За отчетный период направлены средства в Территориальный фонд обязательного медицинского страхования по Республике Тыва на общую сумму 2 392 809 250,00 руб.</t>
  </si>
  <si>
    <t>В соответствии с заключенным Соглашением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13.02.2019 № 056-08-2019-357 (в ред. от 26.12.2020 г. № 056-08-2019-357/3)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Всего заключено 13 государственных контрактов на общую сумму 67 239,8 тыс. руб. Поставлено оборудование на общую сумму 32 028,4 тыс. руб. Произведена оплата на сумму 27 468,3 тыс. руб.</t>
  </si>
  <si>
    <t>За счет республиканского бюджета на централизованные расходы на курсовые и сертификационные мероприятия запланирована 1 500,0 тыс. рублей. За отчетный период прошли курсы повышения квалификации 1 врач по теме "Хирургическое лечение опухолей поджелудочной железы" в объеме 72 часов, 6 врачей на симуляционной площадке на базе ПЦ "Первичная реанимация новорожденных в родильном зале" 36 часов, прошли профессиональную переподготовку 1 врач по специальности "Радиотерапия", 20 чел. по теме "Актуальные вопросы диспансеризации взрослого населения". Всего заключены договора на сумму 1 266 180,00 руб. Кассовое исполнение 731 780,00 руб.</t>
  </si>
  <si>
    <t>В течение отчетного периода на обеспечение мероприятия подготовка средних медицинских работников Медицинского колледжа профинансировано 1 249 967,00 рублей (заработная плата и начисления на выплаты по оплате труда).</t>
  </si>
  <si>
    <t xml:space="preserve">На 2021 год запланирована выплата стипендий студентам Республиканского медицинского колледжа на сумму 3 547,2 тыс. рублей. За отчетный период направлена стипендия 2 769 841,00 рублей. </t>
  </si>
  <si>
    <t xml:space="preserve">В течение отчетного периода на обеспечение деятельности Медицинского колледжа профинансировано 46 350 394,00 рублей (на коммунальные услуги, материальные запасы, заработная плата, налоги и др. статьи). </t>
  </si>
  <si>
    <t xml:space="preserve">В рамках реализации Индивидуальной программы ускоренного социально-экономического развития Республики Тыва на 2020-2024 годы, утвержденного распоряжением Правительства Российской Федерации от 10.04.2020 г. № 972-р пунктом 34 предусмотрено мероприятие проектирование объекта «Детский противотуберкулезный лечебно-оздоровительный комплекс «Сосновый бор» в с. Балгазын Тандынского района.
Реализация данного мероприятия предусмотрено на период 2020-2021 года.
На проектирование данного объекта заключен государственный контракт от 25 ноября 2020 г. № 172-20 между заказчиком ГКУ РТ «Госстройзаказ» и подрядной организацией ООО «Сибпроект» г. Новосибирск на сумму 13 250,0 тыс. рублей, со сроком 12 календарных месяцев с даты заключения контракта ( но не позднее 31.12. 2021 г.). Проектная документация подготовлена и направлена на государственную экспертизу (заявка № 1297).  Заключен договор с экспертизой от 6 октября 2021 г. № 1.032.21.
В настоящее время профинансировано кассовое исполнение - 6 941,015 тыс. рублей (52% от суммы госконтракта). По плану остаток 6 308,985 тыс. рублей было запланировано освоить:
- на октябрь месяц – 1 867,464 тыс. рублей, заявка подана в Минфин РТ для финансирования.
- на ноябрь – 4 441,521 тыс. рублей, обеспечение полного освоения финансовых средств.
</t>
  </si>
  <si>
    <t xml:space="preserve">За период с 01.01. по 01.11.2021 г. санаторно-курортным лечением обеспечено всего 2134 ребенка с хроническими заболеваниями (85 % от годового плана). Из них:
дети-инвалиды – 138, в том числе по путевкам «мать и дитя» - 116 детей;
дети-сироты и дети, оставшиеся без попечения родителей – 311, в том числе воспитанники ГБОУ РШИ «Тувинский кадетский корпус» - 25;
дети, состоящие на учете детского фтизиатра – 2;
дети, проживающие в малоимущих, многодетных, неполных семьях - 1341;
дети из иных категорий семей – 342. 
</t>
  </si>
  <si>
    <t>В соответствии с заключенным Соглашением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 от «20» июля 2021 г. № 056-09-2021-216 запланирована приобретение оборудования на общую сумму 49 131,0 тыс. руб. За отчетный период заключено 5 ГК на общую сумму 47 510 338,65 руб. на 48 ед. оборудования и 1 договор на сумму 474 000,00 руб. на 3 ед. оборудования. Поставлено 2 ед. оборудования на сумму 437 853,42 руб.</t>
  </si>
  <si>
    <t xml:space="preserve">В соответствии Соглашением о предоставлении в 2021 году иного межбюджетного трансферта, имеющего целевое назначение, из федерального бюджета бюджету субъекта Российской Федерации и бюджету г. Байконура, источником финансового обеспечения которого являются бюджетные ассигнования резервного фонда Правительства Российской Федерации, в целях финансового обеспечения расходных обязательств субъекта Российской Федерации и г. Байконура по предоставлению межбюджетного трансферта бюджету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 19), в рамках реализации территориальной программы обязательного медицинского страхования от «3» августа 2021 г. № 056-17-2021-369 запланировано проведение в 2021 году 8203  случаев проведения углубленной диспансеризации застрахованных лиц на сумму 20 088,0 тыс. руб. Произведена оплата на сумму 55 951,14 руб.
</t>
  </si>
  <si>
    <t>Всего планируется публикация закупок в 2021 году на 48 единиц оборудования на сумму 114 236 670,00 рублей. Заключен на 48  ед. оборудования ГК на сумму 112 464 759,97 руб. Поставлено 13 ед. оборудования. Ожидается поставка 35 ед. оборудования. Произведена оплата на сумму 2 582 891,95 руб.</t>
  </si>
  <si>
    <t>Заключено 6 государственных контрактов на общую сумму 74 393 106,12 руб.: капитальный ремонт поликлиники ГБУЗ РТ "Тандинская ЦКБ", общая готовность объекта - 95 %, профинансирована - 7 129 473,80 руб., детского отделения ГБУЗ РТ "Улуг-Хемской ММЦ" общая готовность объекта - 52 %, профинансирована -8 352 761,60 руб. , детского соматического отделения ГБУЗ РТ "Чаа-Хольская ЦКБ" общая готовность объекта - 98 %, профинансирована - 8 527 580,36 руб.,  детской поликлиники ГБУЗ РТ "Чеди-Хольская ЦКБ" общая готовность объекта - 52 %, профинансирована -  4 480 906,13 руб., детской поликлиники ГБУЗ РТ "Бай-Тайгинская ЦКБ" общая готовность объекта - 80 %, профинансирована - 1 286 631,00 руб. Капитальный ремонт поликлиники ГБУЗ РТ «Республиканская больница №1» по улице Ленина д. 44 на общую сумму 44 645300,00 тыс. рублей запланировано провести в два этапа 2021 и 2022 годах, в том числе в 2021 году на сумму 14 645 300,00 рублей, в 2022 году на сумму 30 000 000,00 рублей.
Сметная документация проектной организацией ООО «Авангард» на капитальный ремонт поликлиники ГБУЗ РТ «Республиканская больница №1» по улице Ленина д. 44 разработано, получена государственная экспертиза на достоверность сметной документации в ГАУ «Управление государственной строительной экспертизы Республики Тыва. 
По результатам проведенных торгов определена подрядная организация. Государственный контракт № 2021.3865 от 07.09.2021 с подрядной организацией ООО «Элита» на общую сумму 36 609 146,00 рублей. В подрядную организацию направили авансирование на сумму 4 393 590,00 руб.. 
В целях своевременного выполнения ремонтных работ кураторами объектов проводится еженедельные выездные командировки на объекты капитального ремонта по проверке хода и качества работ, выполняемых подрядчиками. Произведена оплата за проведенные ремонтные работы на общую сумму 34 170 942,89 руб.</t>
  </si>
  <si>
    <t>Направлены 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 на общую сумму 88 773 373,00 руб.</t>
  </si>
  <si>
    <t xml:space="preserve">В соответствии Соглашением о предоставлении в 2021 году иного межбюджетного трансферта, имеющего целевое назначение, из федерального бюджета бюджету субъекта Российской Федерации, источником финансового обеспечения которого являются бюджетные ассигнования резервного фонда Правительства Российской Федерации, в целях софинансирования расходных обязательств субъекта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соответствии с решениями Правительства Российской Федерации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от «30» июля 2021 г. № 056-17-2021-275 запланирована оплата отпусков и выплата компенсации за неиспользованные отпуска медицинским работникам, которым в 2020 году в соответствии с решениями Правительства Российской Федерации предоставлялись выплаты стимулирующего характера на сумму 79 939,9 тыс. руб. Произведена оплата на сумму 316 503,62 руб.
</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</si>
  <si>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от 21.12.2019 № 056-17-2020-160 (в ред. от 23.12.2020 г. № 056-17-2020-160/5). План-график размещен, утвержден перечень оборудования. Заключен 2 контракта на сумму 47 598,4 тыс. руб. (маммограф и стереотаксическая пункционная приставка для доукомплектования цифровой маммографической системы Senographe Pristina, эндоскопическая система). Все оборудование поставлено, произведена оплата на сумму 40 698 424,00 руб.</t>
  </si>
  <si>
    <t>Произведена оплата за ограждение ФАП, построенные в 2020 году на общую сумму 1 909 392,70 руб.</t>
  </si>
  <si>
    <t>В рамках заключенного Соглашения о предоставлении иного межбюджетного трансферта из федерального бюджета бюджету Республики Тыва в целях софинансирования расходных обязательств, в том числе в полном объеме, субъектов Российской Федерации, возникающих при оснащении медицинских организаций, подведомственных органам исполнительной власти субъектов Российской Федерации и органам местного самоуправления, передвижными медицинскими комплексами для оказания медицинской помощи жителям населенных пунктов с численностью населения до 100 человек от 24.12.2019 г. № 056-17-2020-330 (в ред. от 24.12.2020 г. № № 056-17-2020-330/1 ) запланировано в 2021 году приобретение 21 ед. передвижных мобильных комплексов. Обьявлены торги на закупку медицинских передвижных комплексов: флюорографический на базе КАМАЗ 4*4 - 1 ед., флюорографический на базе ГАЗон 4*2 - 1 ед., маммографический на базе ГАЗон 4*2 - 1 ед., ФАП на базе ГАЗель 4*2 - 16 ед., ФАП на базе ГАЗ Садко 4*4 - 2 ед. Заключен 1 контракт на сумму 168 456,82 тыс. руб. (21 ед. оборудования), (контрактация - 100%, экономия – 846,51 тыс. руб.). Поставлено 100 %. Произведена оплата на сумму 153 654 533,06 руб.</t>
  </si>
  <si>
    <t xml:space="preserve">Освоение целевых средств по состоянию на 01.11.2021г. составляет – 143 410,1 тыс. рублей (95,6%), в том числе:
средства федерального бюджета – 141 976,0 тыс. рублей;
средства бюджета субъекта –  1 434,1 тыс. рублей.
</t>
  </si>
  <si>
    <t>На 2021 год запланировано проведение текущего ремонта и приобретение строительных материалов на сумму 2 370,9 тыс. рублей. За проведенные ремонтные работы произведена оплата на сумму 1 531,5тыс. руб.</t>
  </si>
  <si>
    <t>Заключено 2 государственных контрактов на поставку наборов реагентов неонатального скрининга для нужды ГБУЗ РТ "Перинатальный центра РТ " на общую сумму 12 483,4 тыс. руб., произведена оплата за поставленные реагенты на сумму 8 323,5 тыс. руб.</t>
  </si>
  <si>
    <t xml:space="preserve">На содержание подведомственному учреждению Минздрава РТ ГБУЗ РТ "Дом ребенка" направлена финансирование 44 310 580,99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</si>
  <si>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ГБУЗ РТ "Станция переливания крови" профинансирована 42 935 974,08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</si>
  <si>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санаторий "Балгазын" профинансирована 69 449 982,45 рублей (на коммунальные услуги, материальные запасы, заработная плата, налоги и др. статьи). </t>
  </si>
  <si>
    <t>На 2021 год для обеспечения в Республике Тыва полноценным питанием беременных женщин, корящих матерей, а также детей до 3 лет запланирована приобретение продуктов питания, молока на сумму 13 363,7 тыс. руб. Произведена оплата за продукты питания на сумму 9 675,9 тыс. руб.</t>
  </si>
  <si>
    <t>За счет средств резерного фонда Президента Российской  Федерации запланировано приобретение медицинского оборудования на сумму 48 947 тыс. руб. для нужды медицинских организаций. Произведена оплата на сумму 26 167 000,00 руб.</t>
  </si>
  <si>
    <t>По неотложной медицинской помощи за отчетный период  выполнено на сумму 129232,9  тыс. руб. (108 718 случаев) выполнение от годового плана 65% том числе: ГБУЗ РТ "Бай-Тайгинская ЦКБ" - 2620,1  тыс. руб. (2133 случая); ГБУЗ РТ "Барун-Хемчикский ММЦ" - 10755,8 тыс. руб. (9218 случаев); ГБУЗ РТ "Дзун-Хемчикский ММЦ" - 8401,8 тыс. руб. (6984 случая); ГБУЗ РТ "Каа-Хемская ЦКБ" - 4796,8  тыс. руб. (4223 случая); ГБУЗ РТ "Кызылская ЦКБ" - 8430,3  тыс. руб. (7402 случая); ГБУЗ РТ "Монгун-Тайгинская ЦКБ" - 2549,3  тыс. руб. (2186 случаев); ГБУЗ РТ "Овюрская ЦКБ" - 2938,5 тыс. руб. (2549 случаев); ГБУЗ РТ "Пий-Хемская ЦКБ" - 6620,9  тыс. руб. (5512 случая); ГБУЗ РТ "Сут-Хольская ЦКБ" - 3202,9  тыс. руб. (2722 случая); ГБУЗ РТ "Тандинская ЦКБ" - 4034,9  тыс. руб. (3349 случаев); ГБУЗ РТ "Тес-Хемская ЦКБ" - 3376,6  тыс. руб. (3047 случаев); ГБУЗ РТ "Тоджинская ЦКБ" - 2639,8  тыс. руб. (2284 случая); ГБУЗ РТ "Тере-Хольская ЦКБ" - 841,6  тыс. руб. (708 случаев);  ГБУЗ РТ "Улуг-Хемский ММЦ" - 11767,9  тыс. руб. (9759 случаев); ГБУЗ РТ "Чаа-Хольская ЦКБ" - 3907,8  тыс. руб. (3267 случаев); ГБУЗ РТ "Чеди-Хольская ЦКБ" - 1225,1 тыс. руб. (1125 случаев); ГБУЗ РТ "Эрзинская ЦКБ" - 3820,5  тыс. руб. (3145 случаев), ГБУЗ РТ "Республиканская больница № 1" - 12278,6 тыс. руб. (10454 случая); ГБУЗ РТ "Республиканская больница № 2" - 247,8 тыс. руб. (234 случая); ГБУЗ РТ "Республиканский онкологический диспансер" - 11808,0 тыс. руб. (725 случаев); ГБУЗ РТ "Республиканская детская больница" - 19346,9  тыс. руб. (13436 случая);  ГБУЗ РТ "Инфекционная больница" - 1,4 тыс.руб. (1 случай); ГБУЗ РТ "Городская поликлиника" - 13319,8  тыс. руб. (13965 случаев); ГБУЗ РТ "Республиканский центр восстановительной медицины и реабилитации для детей" - 1,1 тыс.руб. (1 случай); ГАУЗ РТ СП "СЕРЕБРЯНКА" - 2,8 тыс.руб (2 случая); ООО "Семейный доктор" - 295,9 тыс.руб. (287 случаев).</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</si>
  <si>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от 21.12.2019 № 056-17-2020-076 (ред. 24.12.2020 г. № 056-17-2020-076/5). Объявлены торги на закупку 5 ед. оборудования. Заключено 5 контрактов и договор на 3 ед. (за счет экономии) в общей сумме 20 116,8 тыс. руб на поставку: Аппарат для роботизированной механотерапии верхней конечности - 1 ед. и Реабилитационный тренажер для СРМ-терапии (постоянной пассивной разработки) коленного и тазобедренного суставов - 1 ед. на сумму 2 350 000,00 руб. (оплачено полностью),  Комплекс для трансканиальной магнитной стимуляции - 1 ед. на сумму 2 500 000,00 руб. (оплачено полностью), Стабилоплатформы с биологической обратной связью - 1 ед. на сумму 1 177 500,00 руб. и Система ультразвуковой визуализации сердечно-сосудистой системы - 1 ед. на сумму 13 819 300,00 руб. (оплачено полностью). Поставлены 5 единиц оборудования для нужды ГБУЗ РТ "Республиканская больница № 1", ожидается поставка 3 ед.  медицинские кровати на сумму 270 000,00 руб., кассовое освоение – 19 846 800,00руб. (94%)</t>
  </si>
  <si>
    <t>Произведена оплата за поставленное оборудование 2019 года на общую сумму 176 292 875,61 руб.</t>
  </si>
  <si>
    <t xml:space="preserve">В соответствии с заключенным Соглашением о предоставлении субсидии из федерального бюджета бюджету Республики Тыва в целях софинансирования расходных обязательств Республики Тыва по осуществлению единовременных компенсационных выплат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на соответствующий финансовый год и плановый период от 24.12.2019 № 056-09-2020-346 (в ред. от 28.12.2020 г. № 056-09-2020-346/1) запланировано выплаты 12 врачам и 2 среднему медицинскому персоналу. В текущем году на реализацию программы Земский доктор» республике выделено 24 млн. рублей, из них 240 тыс. рублей за счет средств республиканского бюджета. Единовременные компенсационные выплаты перечислены 9 врачам (врачу-анестезиологу-реаниматологу - 2 чел., врачу-педиатру - 3 чел., врачу-терапевту-участковому - 1 чел., врачу-акушеру-гинекологу - 1 чел. и врачу-хирургу - 2 чел.) и 2 СМП (заведующий ФАП - фельдшер). </t>
  </si>
  <si>
    <t xml:space="preserve">Постановлением Правительства Республики Тыва от 21 июня 2019г. № 324 с 2019 года предусмотрены единовременные компенсационные выплаты (далее – ЕКВ) врачам отдельных специальностей за счет средств республиканского бюджета. В 2021 году с целью стимулирования врачей сумма ЕКВ увеличена с 300 тыс. рублей до 1 млн. рублей на каждого врача. Всего в текущем году в бюджете республики предусмотрено 10 млн. рублей. Которые получат 10 врачей. 
Приказом министерства от 25 августа 2021г. № 973 утвержден перечень должностей, подлежащих выплате ЕКВ. Решением комиссии принято решение о выплате ЕКВ 3 врачам (акушеру-гинекологу Пий-Хемской ЦКБ, врач-травматолог РДБ, врач-аллерголог РДБ). 
</t>
  </si>
  <si>
    <t>Заключены 143 гос.контрактов на сумму 142 823,8тыс.руб., 22 договоров на сумму  2 998,7 тыс.руб. Количество поставщиков 55. Поставлены медикаменты на сумму 145 646,6 тыс. руб. Произведена оплата на сумму 141 382,5 тыс.руб.</t>
  </si>
  <si>
    <t>Заключено 11 государственных контрактов на поставку вакцин на сумму 38 001,0 тыс.руб. и 3 договора  на сумму 972,81 тыс.руб.  Поставлены вакцины на сумму 36 644,61 тыс. руб. Произведена оплата на сумму 36 644,61 тыс.руб.</t>
  </si>
  <si>
    <t>Заключены 128 государственных контрактов на сумму 161 530,5 тыс.руб. и 58 договоров на сумму 7 982,9 тыс.руб. на поставку медикаментов для льготных категорий граждан территориального регистра. Поставлено медикаментов на сумму 168 328,0 тыс. рублей. Произведена оплата на сумму 167 694,8 тыс. руб.</t>
  </si>
  <si>
    <t xml:space="preserve">На строительство 7 ФАПов и 2 врачебных амбулаторий при плане 100 129,8 тыс. руб. заключены 9 контрактов на общую сумму 76 681,53 тыс. руб. (7 контрактов на строительство ФАП сумму 57 412,02 тыс. руб., 2 контракта на строительство врачебных амбулаторий на сумму 16 889,06 тыс. руб.) Экономия 8 761,87 тыс. руб. Получено положительное заключение государственной экспертизы по 7-ми объектам: с. Бижиктиг-Хая, с. Хонделен, с. Тоолайлыг, с. Хондергей, с. Чыргакы, с. Чыраа-Бажы, с. Бай-Тал.  По двум объектам (с. Бурен-Хем, Шамбалыг) проекты привязки к местности находится на рассмотрении у госэкспертизы РТ. Земляные работы и устройство фундамента выполнено по всем 9 объектам строительства, выполняются работы по устройству септика и отмостки. Заготовка и приобретение материалов из клееного бруса.
1. ООО «Атроник-Сервис» по объекту ФАП с. Бижиктиг-Хая материал стен (клееный брус) поставка осуществлена на строительный участок, возведение планируется с 5 ноября т.г.
2. ООО «Сылдыс» по объекту ФАП с. Бурен-Хем материал стен (клееный брус) поставка осуществлена в объеме 23 м3, ожидается поставка оставшейся части.
3. ООО «Юность» заключил договор поставки с ИП Черепанов В.Ю. (г. Иркутск) на ФАП с. Шамбалыг, произведена 100% оплата. Ожидается поставка 5 ноября т.г.
4. ООО «Бодарал» заключил договор поставки с ООО «ЛХК» «Алтай-Лес» на ВА с. Чыраа-Бажы, произведена 100% оплата. Ожидается поставка полного комплекта на строительный участок 5 ноября т.г. 
5. ООО «Атлант» заключил договор поставки с ООО «ЛХК «Алтай-лес» на 3 ФАП в (с. Чыргакы, Хонделен, Хондергей) от 10.08.2021 г. № 139/21. ЛХК на общую сумму 8 910 626,10 рублей. 
6. ООО «Артиум» заключил договор поставки с ООО «ЛХК «Алтай-лес» по 2 объектам (ВА с. Бай-Тал, ФАП с. Тоолайлыг) от 06.09.2021г. № 156/21. ЛХК на общую сумму 6 952 003,70 рублей.
По состоянию на 01.11.2021 г. произведено авансирование на строительство:
- ФАП с. Бижиктиг-Хая – 3 333 864,77 руб.;
- ФАП с. Хонделен – 2 582 891,95 руб.;
- ВА с. Чыраа-Бажы – 2 482 612,05 руб.;
- ФАП с. Чыргакы – 2 658 984,39 руб.
На сегодняшний день, актуальная проблема состоит в сроках изготовления и в поставке материалов из клееного бруса. Срок изготовления комплекта материалов из клееного бруса на 1 ФАП примерно рассчитывается 4 недели. Возникает риск неисполнения возведения капитальных стен ВА, ФАПов в срок, который предусмотрен по госконтракту. 
В соответствии с заключенными договорами между подрядными организациями поставка комплект материала осуществляется при 100% оплате.
На сегодняшний день, по комплект материалам стен (клееный брус) по двум объектам ФАП с. Бижиктиг-Хая Барун-Хемчикского и с. Бурен-Хем Каа-Хемского кожуунов материалы доставлены на объекте, по объекту ВА с. Чыраа-Бажы Дзун-Хемчикского кожууна материалы отгружены и находится на пути транспортировки из Республики Алтай.
По данным поставщика клееного бруса ООО «Алтай-лес» по  оплаченным комплект материалам стен (клееный брус) по 3 объектам ООО «Атлант» ожидается к середине 20 декабря т.г., по 2 объектам ООО «Атриум» ожидается к концу декабря т.г. по данным поставщика клееного бруса ИП Черепанов В.Ю. (г. Иркутск) по 1 оплаченному комплект материалу стен (клееный брус) отгрузка и поставка ожидается к середине ноября т.г. (в связи с загруженностью завода, изготовление материалов задерживается).
</t>
  </si>
  <si>
    <t>В отчетном периоде в медицинские организации направлены финансовые средства на общую сумму 19 235 087,67 руб. за счет средств республиканского бюджета для приобретения расходных материалов, в том числе: Противотуберкулезный диспансер - 8 614 229,67 руб., Рескожвендиспансер - 3 132 720,00 руб., Реснаркодиспансер - 1 646 000,00 руб., Респсихдиспансер - 3 384 216,000 руб., Барун-Хем ММЦ - 1 424 792,00 руб., Дзун-Хем ММЦ - 1 033 130,00 руб.  За счет средств ОМС  оказана помощь на сумму 319348,9 тыс. рублей или 44,9 % исполнения от годового плана.  ГБУЗ РТ «Бай-Тайгинская ЦКБ» - 2657,9 тыс.рублей (171 случая), ГБУЗ РТ "Барун-Хемчикский межкожуунный медицинский центр" - 15031,1 тыс.руб. (657 случаев), ГБУЗ РТ «Дзун-Хемчикская межкожунный медицинскитй центр» - 13584,6 тыс.рублей (579 случаев), ГБУЗ РТ «Каа-Хемская ЦКБ» -3833,3 тыс.рублей (199 случаев), ГБУЗ РТ «Кызылская ЦКБ» - 6664,3 тыс.рублей (386 случаев),ГБУЗ РТ «Монгун-Тайгинская ЦКБ» - 2954,8 тыс.руб. (168 случаев), ГБУЗ РТ «Овюрская ЦКБ» -4164,3 тыс.руб. (250 случая), ГБУЗ РТ «Пий-Хемская ЦКБ» - 3835,2 тыс. руб. (212 случая), ГБУЗ РТ «Сут-Хольская ЦКБ» - 1278,4 руб. (75 случаев), ГБУЗ РТ «Тандинская ЦКБ» -7726,1 тыс.руб. (533 случая), ГБУЗ РТ «Тес-Хемская ЦКБ» - 5075,5 тыс.руб (360 случаев), ГБУЗ РТ «Тоджинская ЦКБ» - 740,8 тыс.руб. (45 случаев), ГБУЗ РТ "Тере-Хольская ЦКБ" - 865,1 тыс.руб. (55 случаев),  ГБУЗ РТ «Улуг-Хемский межкожуунный медицинский центр» - 14268,6 тыс.руб. (596 случаев), ГБУЗ РТ «Чаа-Хольская ЦКБ» - 3676,3 тыс. руб.(228 случаев), ГБУЗ РТ «Чеди-Хольская ЦКБ» - 1643,6 тыс. руб.(107 случаев), ГБУЗ РТ «Эрзинская ЦКБ» - 3134,6 тыс. руб.(193 случая), ГБУЗ РТ "Республиканская больница № 1" -18967,9 тыс.рублей (687 случаев), ГБУЗ РТ "Республиканская больница №2" - 5882,6 тыс.руб. (257 случаев), ГБУЗ РТ "Республиканский онкологический диспансер" - 128407,9 тыс.руб.  (704 случая), ГБУЗ РТ "Республиканский кожно-венерологический диспансер" -13407,7 тыс.руб. (362 случая), ГБУЗ РТ Республиканская детская больница" - 23065,9 тыс.руб.(511 случая), ГБУЗ РТ "Перинатальный центр" - 19033,5 тыс.руб. (909 случаев), ГБУЗ РТ "Инфекционная больница" - 5172,4 тыс.руб. (109 случаев), ГБУЗ РТ "Городская поликлиника" - 13089,9 тыс.руб. (594 случая), МЧУ ДПО "Нефросовет" - 1186,6 тыс.руб. (15 случаев).</t>
  </si>
  <si>
    <t xml:space="preserve">В отчетном периоде на содержание подведомственных учреждений Минздрава РТ (прочие учреждения) направлены 374 755 518,28 руб., в том числе: ГБУЗ РТ «Бюро судебно-медицинской экспертизы» - 58 488 622,61 руб., ГБУЗ РТ «Республиканский Центр по профилактике и борьбе со СПИД и инфекционными заболеваниями»  - 51 151 294,52 руб.,  Патанатомия - 137 220,55 руб., ГБУЗ РТ «Республиканский центр восстановительной медицины и реабилитации для детей» - 19 936 104,95 руб., ГБУЗ РТ «Республиканский центр общественного здоровья и медицинской профилактики» - 26 361 685,60 руб., ГБУ РТ «Ресфармация» - 51 452 945,72 руб., ГБУЗ «Медицинский информационно-аналитический центр Республики Тыва» - 66 259 216,67 руб., ГБУ РТ «Учреждение по административно-хозяйственному обеспечению учреждений здравоохранения Республики Тыва» - 43 286 674,05 руб., ГБУ «Научно-исследовательский институт медико-социальных проблем и управления Республики Тыва» - 15 080 741,66 руб., ГБУЗ РТ «Республиканский центр скорой медицинской помощи и медицины катастроф» - 13 849 146,95 руб., ГБУЗ РТ «Санаторий-профилакторий «Серебрянка» - 28 751 865,00 руб. </t>
  </si>
  <si>
    <t>В отчетном периоде на содержание подведомственных учреждений Минздрава РТ (стационаров) направлены 850 280 094,36 руб., в том числе: ГБУЗ РТ «Республиканская психиатрическая больница» - 207 494 691,30 руб., ГБУЗ РТ «Инфекционная больница» - 2 035 006,56 руб., ГБУЗ РТ «Республиканский кожно-венерологический диспансер» - 44 933 625,58 руб., ГБУЗ РТ «Противотуберкулезный диспансер» - 417 859 657,66 руб., ГБУЗ РТ «Барун-Хемчикский межкожуунный медицинский центр" - 14 891 117,00 руб., ГБУЗ РТ «Бай-Тайгинская ЦКБ» - 7 224 081,00 руб., ГБУЗ РТ «Дзун-Хемчикская ЦКБ» - 17 645 648,00 руб., ГБУЗ РТ «Каа-Хемская ЦКБ» - 11 769 411,00 руб., ГБУЗ РТ «Кызылская ЦКБ» - 7 403 118,56 руб., ГБУЗ РТ «Монгун-Тайгинская ЦКБ» - 5 366 130,00 руб., ГБУЗ РТ «Овюрская ЦКБ» - 6 084 230,00 руб., ГБУЗ РТ «Пий-Хемская ЦКБ» - 15 725 630,00 руб., ГБУЗ РТ «Сут-Хольская ЦКБ» - 7 011 130,02 руб., ГБУЗ РТ «Тандинская ЦКБ» - 4 427 037,00 руб., ГБУЗ РТ «Тес-Хемская ЦКБ» - 8 733 343,01 руб.,  ГБУЗ РТ "Тере-Хольская ЦКБ" - 691 271,00 руб., ГБУЗ РТ «Тоджинская ЦКБ» - 14 408 190,00 руб., ГБУЗ РТ «Улуг-Хемский межкожуунный медицинский центр» - 35 559 418,00 руб., ГБУЗ РТ "Чаа-Хольская ЦКБ" - 5 109 718,67 руб., ГБУЗ РТ «Чеди-Хольская ЦКБ» - 6 339 230,00 руб., ГБУЗ РТ «Эрзинская ЦКБ» - 9 568 410,00 руб. За счет средств ОМС выполнено на сумму 2 117 032,1 тыс. рублей или 64,3 % исполнения от годового плана, в том числе: ГБУЗ РТ «Бай-Тайгинская ЦКБ» - 8461,6 тыс.рублей (374 случая), ГБУЗ РТ "Барун-Хемчикский межкожуунный медицинский центр" - 153774,4 тыс.руб. (2774 случая), ГБУЗ РТ «Дзун-Хемчикская межкожунный медицинскитй центр» - 35408,6 тыс.рублей (863 случая), ГБУЗ РТ «Каа-Хемская ЦКБ» - 23170,6  тыс.рублей (775 случаев), ГБУЗ РТ «Кызылская ЦКБ» - 38477,6  тыс.рублей (996 случаев), ГБУЗ РТ «Монгун-Тайгинская ЦКБ» - 21959,5 тыс.руб. (633 случая), ГБУЗ РТ «Овюрская ЦКБ» - 15003,1 тыс.руб. (555 случаев), ГБУЗ РТ «Пий-Хемская ЦКБ» - 24486,1 тыс. руб. (607 случаев), ГБУЗ РТ «Сут-Хольская ЦКБ» - 15718,5 тыс.руб. (549 случаев), ГБУЗ РТ «Тандинская ЦКБ» -17529,1 тыс.руб.(625 случаев) , ГБУЗ РТ «Тес-Хемская ЦКБ» - 13344,9 тыс.руб (455 случаев), ГБУЗ РТ «Тоджинская ЦКБ» - 8358,3 тыс.руб. (290 случаев), ГБУЗ РТ "Тере-Хольская ЦКБ" -8552,6 тыс.руб. (172 случая), ГБУЗ РТ «Улуг-Хемский межкожуунный медицинский центр» - 64015,4  тыс.руб. (1496 случаев), ГБУЗ РТ «Чаа-Хольская ЦКБ» -9841,7  тыс. руб.(384 случая), ГБУЗ РТ «Чеди-Хольская ЦКБ» - 8495,5 тыс. руб.(329 случаев), ГБУЗ РТ «Эрзинская ЦКБ» - 15772,8 тыс. руб.(599 случаев), ГБУЗ РТ "Республиканская больница № 1" - 725909,4  тыс.рублей (10043 случая), ГБУЗ РТ "Республиканская больница №2" - 12666,5 тыс.руб. (377 случаев), ГБУЗ РТ "Республиканский онкологический диспансер" - 151329,2 тыс.руб. (1128 случаев), ГБУЗ РТ "Республиканский кожно-венерологический диспансер" - 15749,4 тыс.руб. (310 случаев), ГБУЗ РТ Республиканская детская больница" - 168067 тыс.руб. (2221 случая), ГБУЗ РТ "Перинатальный центр" -363579,8 тыс.руб. (7750 случаев), ГБУЗ РТ "Инфекционная больница" - 194352,2 тыс.руб. (2223 случая), МЧУ ДПО "Нефросовет" - 3008,3  тыс.руб. (45 случаев).</t>
  </si>
  <si>
    <t>За отчетный период направлены финансовые средства в медицинские организации на общую сумму 27 993 904,58 руб., в том числе: Ресонкодиспансер - 12 117 775,33 руб., Улуг-Хемский ММЦ - 8 957 739,00 руб., Противотуберкулезный диспансер - 2 302 048,00 руб. и Республиканская детская больница - 4 616 342,25 руб.</t>
  </si>
  <si>
    <r>
      <t xml:space="preserve">По состоянию на 01.11.2021 г. произведена оплата за проезд к месту лечения по ВМП и обратно </t>
    </r>
    <r>
      <rPr>
        <sz val="8"/>
        <color theme="1"/>
        <rFont val="Times New Roman"/>
        <family val="1"/>
        <charset val="204"/>
      </rPr>
      <t>на общую сумму 3 787,0 тыс.рублей.</t>
    </r>
  </si>
  <si>
    <t>На 2021 год запланировано приобретение медицинского оборудования на сумму 19 736,2 тыс. рублей. Произведена оплата по исполнительным листам на сумму 6 147 422,57 руб., за долги прошлых лет на сумму 11 481 588,84 руб., также за оборудование за 2020 год на сумму 1 036 772,29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</si>
</sst>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 _₽_-;\-* #,##0.0\ _₽_-;_-* &quot;-&quot;??\ _₽_-;_-@_-"/>
    <numFmt numFmtId="166" formatCode="_-* #,##0.0\ _₽_-;\-* #,##0.0\ _₽_-;_-* &quot;-&quot;?\ _₽_-;_-@_-"/>
  </numFmts>
  <fonts count="18" x14ac:knownFonts="1">
    <font>
      <sz val="11"/>
      <color theme="1"/>
      <name val="Calibri"/>
      <family val="2"/>
      <charset val="204"/>
      <scheme val="minor"/>
    </font>
    <font>
      <sz val="11"/>
      <color theme="1"/>
      <name val="Calibri"/>
      <family val="2"/>
      <charset val="204"/>
      <scheme val="minor"/>
    </font>
    <font>
      <sz val="8"/>
      <color theme="1"/>
      <name val="Times New Roman"/>
      <family val="1"/>
      <charset val="204"/>
    </font>
    <font>
      <sz val="12"/>
      <color theme="1"/>
      <name val="Times New Roman"/>
      <family val="1"/>
      <charset val="204"/>
    </font>
    <font>
      <b/>
      <sz val="8"/>
      <color theme="1"/>
      <name val="Times New Roman"/>
      <family val="1"/>
      <charset val="204"/>
    </font>
    <font>
      <sz val="6"/>
      <color theme="1"/>
      <name val="Times New Roman"/>
      <family val="1"/>
      <charset val="204"/>
    </font>
    <font>
      <sz val="6"/>
      <color theme="1"/>
      <name val="Calibri"/>
      <family val="2"/>
      <charset val="204"/>
      <scheme val="minor"/>
    </font>
    <font>
      <sz val="8"/>
      <color indexed="8"/>
      <name val="Times New Roman"/>
      <family val="1"/>
      <charset val="204"/>
    </font>
    <font>
      <b/>
      <sz val="8"/>
      <color indexed="8"/>
      <name val="Times New Roman"/>
      <family val="1"/>
      <charset val="204"/>
    </font>
    <font>
      <sz val="8"/>
      <name val="Times New Roman"/>
      <family val="1"/>
      <charset val="204"/>
    </font>
    <font>
      <b/>
      <sz val="8"/>
      <name val="Times New Roman"/>
      <family val="1"/>
      <charset val="204"/>
    </font>
    <font>
      <sz val="11"/>
      <color theme="1"/>
      <name val="Times New Roman"/>
      <family val="1"/>
      <charset val="204"/>
    </font>
    <font>
      <b/>
      <sz val="6"/>
      <color theme="1"/>
      <name val="Calibri"/>
      <family val="2"/>
      <charset val="204"/>
      <scheme val="minor"/>
    </font>
    <font>
      <b/>
      <sz val="6"/>
      <color theme="1"/>
      <name val="Times New Roman"/>
      <family val="1"/>
      <charset val="204"/>
    </font>
    <font>
      <sz val="8"/>
      <color theme="7" tint="0.39997558519241921"/>
      <name val="Times New Roman"/>
      <family val="1"/>
      <charset val="204"/>
    </font>
    <font>
      <i/>
      <sz val="8"/>
      <color theme="1"/>
      <name val="Times New Roman"/>
      <family val="1"/>
      <charset val="204"/>
    </font>
    <font>
      <i/>
      <sz val="8"/>
      <name val="Times New Roman"/>
      <family val="1"/>
      <charset val="204"/>
    </font>
    <font>
      <sz val="8"/>
      <color rgb="FFFF0000"/>
      <name val="Times New Roman"/>
      <family val="1"/>
      <charset val="204"/>
    </font>
  </fonts>
  <fills count="6">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4" fontId="2" fillId="0" borderId="2" xfId="0" applyNumberFormat="1" applyFont="1" applyFill="1" applyBorder="1" applyAlignment="1">
      <alignment horizontal="center" vertical="top" wrapText="1"/>
    </xf>
    <xf numFmtId="0" fontId="5" fillId="0" borderId="2" xfId="0" applyNumberFormat="1" applyFont="1" applyFill="1" applyBorder="1" applyAlignment="1">
      <alignment horizontal="center"/>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2" xfId="0" applyNumberFormat="1" applyFont="1" applyFill="1" applyBorder="1" applyAlignment="1">
      <alignment horizontal="left" vertical="top" wrapText="1" shrinkToFit="1"/>
    </xf>
    <xf numFmtId="0" fontId="7"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9" fillId="0" borderId="2" xfId="0" applyNumberFormat="1" applyFont="1" applyFill="1" applyBorder="1" applyAlignment="1">
      <alignment horizontal="left" vertical="top" wrapText="1"/>
    </xf>
    <xf numFmtId="4" fontId="11" fillId="0" borderId="0" xfId="0" applyNumberFormat="1" applyFont="1" applyFill="1"/>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xf>
    <xf numFmtId="4" fontId="2" fillId="0" borderId="0" xfId="0" applyNumberFormat="1" applyFont="1" applyFill="1" applyAlignment="1">
      <alignment horizontal="center"/>
    </xf>
    <xf numFmtId="165" fontId="2" fillId="0" borderId="2" xfId="1" applyNumberFormat="1" applyFont="1" applyFill="1" applyBorder="1" applyAlignment="1">
      <alignment horizontal="center" vertical="center"/>
    </xf>
    <xf numFmtId="0" fontId="12" fillId="0" borderId="0" xfId="0" applyFont="1" applyFill="1"/>
    <xf numFmtId="0" fontId="2" fillId="0" borderId="2" xfId="0" applyNumberFormat="1" applyFont="1" applyFill="1" applyBorder="1" applyAlignment="1">
      <alignment horizontal="left" wrapText="1"/>
    </xf>
    <xf numFmtId="166" fontId="2" fillId="0" borderId="2" xfId="0" applyNumberFormat="1" applyFont="1" applyFill="1" applyBorder="1" applyAlignment="1">
      <alignment horizontal="center" vertical="center"/>
    </xf>
    <xf numFmtId="165" fontId="2" fillId="0" borderId="3" xfId="1" applyNumberFormat="1" applyFont="1" applyFill="1" applyBorder="1" applyAlignment="1">
      <alignment horizontal="center" vertical="center"/>
    </xf>
    <xf numFmtId="4" fontId="9" fillId="0" borderId="2" xfId="0" applyNumberFormat="1" applyFont="1" applyFill="1" applyBorder="1" applyAlignment="1">
      <alignment horizontal="left" vertical="center" wrapText="1"/>
    </xf>
    <xf numFmtId="0" fontId="6" fillId="0" borderId="0" xfId="0" applyFont="1" applyFill="1"/>
    <xf numFmtId="49" fontId="2" fillId="0" borderId="0" xfId="0" applyNumberFormat="1" applyFont="1" applyFill="1" applyAlignment="1">
      <alignment horizontal="center" vertical="center"/>
    </xf>
    <xf numFmtId="0" fontId="3" fillId="0" borderId="0" xfId="0" applyFont="1" applyFill="1"/>
    <xf numFmtId="0" fontId="0" fillId="0" borderId="0" xfId="0" applyFill="1"/>
    <xf numFmtId="4" fontId="4" fillId="0" borderId="3"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center"/>
    </xf>
    <xf numFmtId="0" fontId="11" fillId="0" borderId="0" xfId="0" applyFont="1" applyFill="1" applyBorder="1"/>
    <xf numFmtId="49" fontId="2" fillId="2" borderId="2" xfId="0" applyNumberFormat="1" applyFont="1" applyFill="1" applyBorder="1" applyAlignment="1">
      <alignment horizontal="center" vertical="center"/>
    </xf>
    <xf numFmtId="0" fontId="8" fillId="2" borderId="2"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11" fillId="2" borderId="2" xfId="0" applyFont="1" applyFill="1" applyBorder="1"/>
    <xf numFmtId="4" fontId="2" fillId="2" borderId="2" xfId="0" applyNumberFormat="1" applyFont="1" applyFill="1" applyBorder="1" applyAlignment="1">
      <alignment horizontal="center"/>
    </xf>
    <xf numFmtId="49" fontId="4" fillId="2" borderId="2" xfId="0" applyNumberFormat="1" applyFont="1" applyFill="1" applyBorder="1" applyAlignment="1">
      <alignment horizontal="center" vertical="center"/>
    </xf>
    <xf numFmtId="0" fontId="10" fillId="2" borderId="2" xfId="0" applyNumberFormat="1" applyFont="1" applyFill="1" applyBorder="1" applyAlignment="1">
      <alignment horizontal="left" vertical="top" wrapText="1"/>
    </xf>
    <xf numFmtId="4" fontId="10" fillId="2" borderId="2" xfId="0" applyNumberFormat="1" applyFont="1" applyFill="1" applyBorder="1" applyAlignment="1">
      <alignment horizontal="left" vertical="center" wrapText="1"/>
    </xf>
    <xf numFmtId="4" fontId="4" fillId="2" borderId="2" xfId="0" applyNumberFormat="1" applyFont="1" applyFill="1" applyBorder="1" applyAlignment="1">
      <alignment horizontal="left" vertical="center" wrapText="1"/>
    </xf>
    <xf numFmtId="49" fontId="2" fillId="3" borderId="2" xfId="0" applyNumberFormat="1" applyFont="1" applyFill="1" applyBorder="1" applyAlignment="1">
      <alignment horizontal="center" vertical="center"/>
    </xf>
    <xf numFmtId="0" fontId="2" fillId="3" borderId="2" xfId="0" applyNumberFormat="1" applyFont="1" applyFill="1" applyBorder="1" applyAlignment="1">
      <alignment horizontal="left" wrapText="1"/>
    </xf>
    <xf numFmtId="0" fontId="2" fillId="3" borderId="2" xfId="0" applyNumberFormat="1" applyFont="1" applyFill="1" applyBorder="1" applyAlignment="1">
      <alignment horizontal="center" vertical="center"/>
    </xf>
    <xf numFmtId="165" fontId="2" fillId="3" borderId="2" xfId="1" applyNumberFormat="1" applyFont="1" applyFill="1" applyBorder="1" applyAlignment="1">
      <alignment horizontal="center" vertical="center"/>
    </xf>
    <xf numFmtId="165" fontId="2" fillId="3" borderId="3" xfId="1"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wrapText="1"/>
    </xf>
    <xf numFmtId="166" fontId="4" fillId="2" borderId="2" xfId="0" applyNumberFormat="1" applyFont="1" applyFill="1" applyBorder="1" applyAlignment="1">
      <alignment horizontal="center"/>
    </xf>
    <xf numFmtId="0" fontId="4" fillId="2" borderId="2" xfId="0" applyNumberFormat="1" applyFont="1" applyFill="1" applyBorder="1" applyAlignment="1">
      <alignment horizontal="center"/>
    </xf>
    <xf numFmtId="164" fontId="9"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xf>
    <xf numFmtId="164" fontId="2" fillId="0" borderId="2" xfId="0" applyNumberFormat="1" applyFont="1" applyFill="1" applyBorder="1" applyAlignment="1">
      <alignment horizontal="center" vertical="center"/>
    </xf>
    <xf numFmtId="164" fontId="9" fillId="0" borderId="2" xfId="1" applyNumberFormat="1" applyFont="1" applyFill="1" applyBorder="1" applyAlignment="1">
      <alignment horizontal="center" vertical="center" wrapText="1"/>
    </xf>
    <xf numFmtId="164" fontId="16" fillId="0" borderId="2" xfId="0" applyNumberFormat="1" applyFont="1" applyFill="1" applyBorder="1" applyAlignment="1">
      <alignment horizontal="center" vertical="center" wrapText="1"/>
    </xf>
    <xf numFmtId="164" fontId="15" fillId="0"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4" fontId="4" fillId="2" borderId="2" xfId="0" applyNumberFormat="1" applyFont="1" applyFill="1" applyBorder="1"/>
    <xf numFmtId="164" fontId="4" fillId="2" borderId="2" xfId="0" applyNumberFormat="1" applyFont="1" applyFill="1" applyBorder="1"/>
    <xf numFmtId="4" fontId="4" fillId="0" borderId="0" xfId="0" applyNumberFormat="1" applyFont="1" applyFill="1"/>
    <xf numFmtId="4" fontId="2" fillId="0" borderId="0" xfId="0" applyNumberFormat="1" applyFont="1" applyFill="1"/>
    <xf numFmtId="49"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top" wrapText="1"/>
    </xf>
    <xf numFmtId="164" fontId="2" fillId="3" borderId="3"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2" fillId="3" borderId="2" xfId="1" applyNumberFormat="1" applyFont="1" applyFill="1" applyBorder="1" applyAlignment="1">
      <alignment horizontal="center" vertical="center"/>
    </xf>
    <xf numFmtId="164" fontId="9" fillId="0" borderId="2" xfId="1" applyNumberFormat="1" applyFont="1" applyFill="1" applyBorder="1" applyAlignment="1">
      <alignment horizontal="center" vertical="center"/>
    </xf>
    <xf numFmtId="164" fontId="2" fillId="4" borderId="2" xfId="1" applyNumberFormat="1" applyFont="1" applyFill="1" applyBorder="1" applyAlignment="1">
      <alignment horizontal="center" vertical="center"/>
    </xf>
    <xf numFmtId="164" fontId="2" fillId="0" borderId="0" xfId="0" applyNumberFormat="1" applyFont="1" applyFill="1"/>
    <xf numFmtId="49" fontId="2" fillId="0" borderId="2" xfId="0" applyNumberFormat="1" applyFont="1" applyFill="1" applyBorder="1" applyAlignment="1">
      <alignment horizontal="center" vertical="center"/>
    </xf>
    <xf numFmtId="0" fontId="2" fillId="3" borderId="2" xfId="0" applyNumberFormat="1" applyFont="1" applyFill="1" applyBorder="1" applyAlignment="1">
      <alignment horizontal="center"/>
    </xf>
    <xf numFmtId="3" fontId="2" fillId="0" borderId="2" xfId="0" applyNumberFormat="1" applyFont="1" applyFill="1" applyBorder="1" applyAlignment="1">
      <alignment horizontal="center"/>
    </xf>
    <xf numFmtId="164" fontId="2" fillId="4"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5" borderId="2" xfId="0" applyNumberFormat="1" applyFont="1" applyFill="1" applyBorder="1" applyAlignment="1">
      <alignment horizontal="left" vertical="center" wrapText="1"/>
    </xf>
    <xf numFmtId="4"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top" wrapText="1"/>
    </xf>
    <xf numFmtId="164" fontId="9" fillId="4" borderId="2" xfId="0" applyNumberFormat="1" applyFont="1" applyFill="1" applyBorder="1" applyAlignment="1">
      <alignment horizontal="center" vertical="center"/>
    </xf>
    <xf numFmtId="4" fontId="9" fillId="4" borderId="2" xfId="0" applyNumberFormat="1" applyFont="1" applyFill="1" applyBorder="1" applyAlignment="1">
      <alignment horizontal="left" vertical="center" wrapText="1"/>
    </xf>
    <xf numFmtId="4" fontId="2" fillId="4" borderId="2" xfId="0" applyNumberFormat="1" applyFont="1" applyFill="1" applyBorder="1" applyAlignment="1">
      <alignment horizontal="left" vertical="center" wrapText="1"/>
    </xf>
    <xf numFmtId="4" fontId="2"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4"/>
  <sheetViews>
    <sheetView tabSelected="1" zoomScale="80" zoomScaleNormal="80" workbookViewId="0">
      <pane ySplit="6" topLeftCell="A88" activePane="bottomLeft" state="frozen"/>
      <selection pane="bottomLeft" activeCell="I92" sqref="I92"/>
    </sheetView>
  </sheetViews>
  <sheetFormatPr defaultRowHeight="15" x14ac:dyDescent="0.25"/>
  <cols>
    <col min="1" max="1" width="6.42578125" style="20" customWidth="1"/>
    <col min="2" max="2" width="19.140625" style="26" customWidth="1"/>
    <col min="3" max="3" width="12.42578125" style="55" bestFit="1" customWidth="1"/>
    <col min="4" max="4" width="12.5703125" style="55" bestFit="1" customWidth="1"/>
    <col min="5" max="5" width="11.7109375" style="65" bestFit="1" customWidth="1"/>
    <col min="6" max="6" width="12.5703125" style="65" bestFit="1" customWidth="1"/>
    <col min="7" max="8" width="11.5703125" style="65" bestFit="1" customWidth="1"/>
    <col min="9" max="10" width="11.7109375" style="65" bestFit="1" customWidth="1"/>
    <col min="11" max="11" width="5.85546875" style="56" bestFit="1" customWidth="1"/>
    <col min="12" max="12" width="7.140625" style="56" customWidth="1"/>
    <col min="13" max="13" width="12" style="56" bestFit="1" customWidth="1"/>
    <col min="14" max="14" width="11.5703125" style="56" bestFit="1" customWidth="1"/>
    <col min="15" max="15" width="41.85546875" style="12" customWidth="1"/>
    <col min="16" max="16384" width="9.140625" style="22"/>
  </cols>
  <sheetData>
    <row r="1" spans="1:15" s="21" customFormat="1" ht="15.75" x14ac:dyDescent="0.25">
      <c r="A1" s="20"/>
      <c r="B1" s="79" t="s">
        <v>0</v>
      </c>
      <c r="C1" s="79"/>
      <c r="D1" s="79"/>
      <c r="E1" s="79"/>
      <c r="F1" s="79"/>
      <c r="G1" s="79"/>
      <c r="H1" s="79"/>
      <c r="I1" s="79"/>
      <c r="J1" s="79"/>
      <c r="K1" s="79"/>
      <c r="L1" s="79"/>
      <c r="M1" s="79"/>
      <c r="N1" s="79"/>
      <c r="O1" s="79"/>
    </row>
    <row r="2" spans="1:15" s="21" customFormat="1" ht="15.75" x14ac:dyDescent="0.25">
      <c r="A2" s="20"/>
      <c r="B2" s="80" t="s">
        <v>206</v>
      </c>
      <c r="C2" s="80"/>
      <c r="D2" s="80"/>
      <c r="E2" s="80"/>
      <c r="F2" s="80"/>
      <c r="G2" s="80"/>
      <c r="H2" s="80"/>
      <c r="I2" s="80"/>
      <c r="J2" s="80"/>
      <c r="K2" s="80"/>
      <c r="L2" s="80"/>
      <c r="M2" s="80"/>
      <c r="N2" s="80"/>
      <c r="O2" s="80"/>
    </row>
    <row r="3" spans="1:15" x14ac:dyDescent="0.25">
      <c r="A3" s="81" t="s">
        <v>1</v>
      </c>
      <c r="B3" s="82" t="s">
        <v>2</v>
      </c>
      <c r="C3" s="83" t="s">
        <v>3</v>
      </c>
      <c r="D3" s="84"/>
      <c r="E3" s="84"/>
      <c r="F3" s="84"/>
      <c r="G3" s="84"/>
      <c r="H3" s="84"/>
      <c r="I3" s="84"/>
      <c r="J3" s="84"/>
      <c r="K3" s="84"/>
      <c r="L3" s="84"/>
      <c r="M3" s="84"/>
      <c r="N3" s="84"/>
      <c r="O3" s="85" t="s">
        <v>4</v>
      </c>
    </row>
    <row r="4" spans="1:15" ht="26.25" customHeight="1" x14ac:dyDescent="0.25">
      <c r="A4" s="81"/>
      <c r="B4" s="82"/>
      <c r="C4" s="88" t="s">
        <v>5</v>
      </c>
      <c r="D4" s="89"/>
      <c r="E4" s="90" t="s">
        <v>6</v>
      </c>
      <c r="F4" s="90"/>
      <c r="G4" s="90" t="s">
        <v>7</v>
      </c>
      <c r="H4" s="90"/>
      <c r="I4" s="90"/>
      <c r="J4" s="90"/>
      <c r="K4" s="78" t="s">
        <v>8</v>
      </c>
      <c r="L4" s="78"/>
      <c r="M4" s="78" t="s">
        <v>9</v>
      </c>
      <c r="N4" s="78"/>
      <c r="O4" s="86"/>
    </row>
    <row r="5" spans="1:15" ht="96.75" customHeight="1" x14ac:dyDescent="0.25">
      <c r="A5" s="81"/>
      <c r="B5" s="82"/>
      <c r="C5" s="23" t="s">
        <v>10</v>
      </c>
      <c r="D5" s="24" t="s">
        <v>11</v>
      </c>
      <c r="E5" s="58" t="s">
        <v>10</v>
      </c>
      <c r="F5" s="58" t="s">
        <v>11</v>
      </c>
      <c r="G5" s="58" t="s">
        <v>12</v>
      </c>
      <c r="H5" s="58" t="s">
        <v>167</v>
      </c>
      <c r="I5" s="58" t="s">
        <v>13</v>
      </c>
      <c r="J5" s="58" t="s">
        <v>14</v>
      </c>
      <c r="K5" s="1" t="s">
        <v>10</v>
      </c>
      <c r="L5" s="1" t="s">
        <v>11</v>
      </c>
      <c r="M5" s="1" t="s">
        <v>10</v>
      </c>
      <c r="N5" s="1" t="s">
        <v>170</v>
      </c>
      <c r="O5" s="87"/>
    </row>
    <row r="6" spans="1:15" s="19" customFormat="1" ht="12.75" customHeight="1" x14ac:dyDescent="0.2">
      <c r="A6" s="25">
        <v>1</v>
      </c>
      <c r="B6" s="2">
        <v>2</v>
      </c>
      <c r="C6" s="47">
        <v>3</v>
      </c>
      <c r="D6" s="11">
        <v>4</v>
      </c>
      <c r="E6" s="68">
        <v>5</v>
      </c>
      <c r="F6" s="68">
        <v>6</v>
      </c>
      <c r="G6" s="68">
        <v>7</v>
      </c>
      <c r="H6" s="68">
        <v>8</v>
      </c>
      <c r="I6" s="68">
        <v>9</v>
      </c>
      <c r="J6" s="68">
        <v>10</v>
      </c>
      <c r="K6" s="11">
        <v>11</v>
      </c>
      <c r="L6" s="11">
        <v>12</v>
      </c>
      <c r="M6" s="11">
        <v>13</v>
      </c>
      <c r="N6" s="11">
        <v>14</v>
      </c>
      <c r="O6" s="11">
        <v>15</v>
      </c>
    </row>
    <row r="7" spans="1:15" s="14" customFormat="1" ht="94.5" x14ac:dyDescent="0.15">
      <c r="A7" s="42" t="s">
        <v>88</v>
      </c>
      <c r="B7" s="43" t="s">
        <v>15</v>
      </c>
      <c r="C7" s="44">
        <f>C8+C9+C10+C11+C12+C13+C14+C15+C16+C17+C18+C19+C20+C21+C22+C23+C24+C25+C26+C27+C28+C29+C30+C31+C32+C33+C34+C35+C36+C37+C38+C39+C40+C41+C42+C43+C44+C45+C50+C53+C55+C57+C59+C61+C60+C62+C63+C64+C65+C66+C67+C68+C69+C70+C71</f>
        <v>11308907.065369999</v>
      </c>
      <c r="D7" s="44">
        <f t="shared" ref="D7:L7" si="0">D8+D9+D10+D11+D12+D13+D14+D15+D16+D17+D18+D19+D20+D21+D22+D23+D24+D25+D26+D27+D28+D29+D30+D31+D32+D33+D34+D35+D36+D37+D38+D39+D40+D41+D42+D43+D44+D45+D50+D53+D55+D57+D59+D61+D60+D62+D63+D64+D65+D66+D67+D68+D69+D70+D71</f>
        <v>7844788.1508199982</v>
      </c>
      <c r="E7" s="44">
        <f t="shared" si="0"/>
        <v>2266906.9250000003</v>
      </c>
      <c r="F7" s="44">
        <f t="shared" si="0"/>
        <v>1542108.9800100001</v>
      </c>
      <c r="G7" s="44">
        <f t="shared" si="0"/>
        <v>2030778.6906599998</v>
      </c>
      <c r="H7" s="44">
        <f t="shared" si="0"/>
        <v>2027267.0403700001</v>
      </c>
      <c r="I7" s="44">
        <f t="shared" si="0"/>
        <v>2027267.0403700001</v>
      </c>
      <c r="J7" s="44">
        <f t="shared" si="0"/>
        <v>1682542.49967</v>
      </c>
      <c r="K7" s="44">
        <f t="shared" si="0"/>
        <v>0</v>
      </c>
      <c r="L7" s="44">
        <f t="shared" si="0"/>
        <v>0</v>
      </c>
      <c r="M7" s="44">
        <f t="shared" ref="M7:N7" si="1">M8+M9+M10+M11+M12+M13+M14+M15+M16+M17+M18+M19+M20+M21+M22+M23+M24+M25+M26+M27+M28+M29+M30+M31+M32+M33+M34+M35+M36+M37+M38+M39+M40+M41+M42+M43+M44+M45+M50+M53+M55+M57+M75+M59+M61+M62+M63+M64+M65+M66+M67+M68+M69</f>
        <v>7014733.0999999996</v>
      </c>
      <c r="N7" s="44">
        <f t="shared" si="1"/>
        <v>4620568.7111399993</v>
      </c>
      <c r="O7" s="45"/>
    </row>
    <row r="8" spans="1:15" s="14" customFormat="1" ht="145.5" customHeight="1" x14ac:dyDescent="0.2">
      <c r="A8" s="57" t="s">
        <v>75</v>
      </c>
      <c r="B8" s="15" t="s">
        <v>154</v>
      </c>
      <c r="C8" s="46">
        <f t="shared" ref="C8:C22" si="2">E8+H8+K8+M8</f>
        <v>27.4</v>
      </c>
      <c r="D8" s="16">
        <v>0</v>
      </c>
      <c r="E8" s="48">
        <v>27.4</v>
      </c>
      <c r="F8" s="48">
        <v>0</v>
      </c>
      <c r="G8" s="48">
        <v>0</v>
      </c>
      <c r="H8" s="48">
        <v>0</v>
      </c>
      <c r="I8" s="48">
        <v>0</v>
      </c>
      <c r="J8" s="48">
        <v>0</v>
      </c>
      <c r="K8" s="16">
        <v>0</v>
      </c>
      <c r="L8" s="16">
        <v>0</v>
      </c>
      <c r="M8" s="16">
        <v>0</v>
      </c>
      <c r="N8" s="16">
        <v>0</v>
      </c>
      <c r="O8" s="10" t="s">
        <v>131</v>
      </c>
    </row>
    <row r="9" spans="1:15" s="19" customFormat="1" ht="281.25" x14ac:dyDescent="0.15">
      <c r="A9" s="57" t="s">
        <v>89</v>
      </c>
      <c r="B9" s="3" t="s">
        <v>16</v>
      </c>
      <c r="C9" s="48">
        <f t="shared" si="2"/>
        <v>180790.3</v>
      </c>
      <c r="D9" s="48">
        <f t="shared" ref="D9:D22" si="3">F9+J9+L9+N9</f>
        <v>33040.033009999999</v>
      </c>
      <c r="E9" s="48">
        <v>0</v>
      </c>
      <c r="F9" s="48">
        <v>0</v>
      </c>
      <c r="G9" s="48">
        <v>0</v>
      </c>
      <c r="H9" s="48">
        <v>0</v>
      </c>
      <c r="I9" s="48">
        <v>0</v>
      </c>
      <c r="J9" s="48">
        <v>0</v>
      </c>
      <c r="K9" s="48">
        <v>0</v>
      </c>
      <c r="L9" s="48">
        <v>0</v>
      </c>
      <c r="M9" s="49">
        <v>180790.3</v>
      </c>
      <c r="N9" s="75">
        <v>33040.033009999999</v>
      </c>
      <c r="O9" s="76" t="s">
        <v>208</v>
      </c>
    </row>
    <row r="10" spans="1:15" s="19" customFormat="1" ht="247.5" x14ac:dyDescent="0.15">
      <c r="A10" s="57" t="s">
        <v>90</v>
      </c>
      <c r="B10" s="3" t="s">
        <v>17</v>
      </c>
      <c r="C10" s="48">
        <f t="shared" si="2"/>
        <v>48210.6</v>
      </c>
      <c r="D10" s="48">
        <f t="shared" si="3"/>
        <v>6935.0248000000001</v>
      </c>
      <c r="E10" s="48">
        <v>0</v>
      </c>
      <c r="F10" s="48">
        <v>0</v>
      </c>
      <c r="G10" s="48">
        <v>0</v>
      </c>
      <c r="H10" s="48">
        <v>0</v>
      </c>
      <c r="I10" s="48">
        <v>0</v>
      </c>
      <c r="J10" s="48">
        <v>0</v>
      </c>
      <c r="K10" s="48">
        <v>0</v>
      </c>
      <c r="L10" s="48">
        <v>0</v>
      </c>
      <c r="M10" s="49">
        <v>48210.6</v>
      </c>
      <c r="N10" s="75">
        <v>6935.0248000000001</v>
      </c>
      <c r="O10" s="76" t="s">
        <v>209</v>
      </c>
    </row>
    <row r="11" spans="1:15" s="19" customFormat="1" ht="56.25" x14ac:dyDescent="0.15">
      <c r="A11" s="57" t="s">
        <v>91</v>
      </c>
      <c r="B11" s="3" t="s">
        <v>18</v>
      </c>
      <c r="C11" s="48">
        <f t="shared" si="2"/>
        <v>13222.6</v>
      </c>
      <c r="D11" s="48">
        <f t="shared" si="3"/>
        <v>7878.9129400000002</v>
      </c>
      <c r="E11" s="48">
        <v>0</v>
      </c>
      <c r="F11" s="48">
        <v>0</v>
      </c>
      <c r="G11" s="48">
        <v>0</v>
      </c>
      <c r="H11" s="48">
        <v>0</v>
      </c>
      <c r="I11" s="48">
        <v>0</v>
      </c>
      <c r="J11" s="48">
        <v>0</v>
      </c>
      <c r="K11" s="48">
        <v>0</v>
      </c>
      <c r="L11" s="48">
        <v>0</v>
      </c>
      <c r="M11" s="49">
        <v>13222.6</v>
      </c>
      <c r="N11" s="75">
        <v>7878.9129400000002</v>
      </c>
      <c r="O11" s="76" t="s">
        <v>210</v>
      </c>
    </row>
    <row r="12" spans="1:15" s="19" customFormat="1" ht="56.25" x14ac:dyDescent="0.15">
      <c r="A12" s="57" t="s">
        <v>92</v>
      </c>
      <c r="B12" s="3" t="s">
        <v>19</v>
      </c>
      <c r="C12" s="48">
        <f t="shared" si="2"/>
        <v>9922</v>
      </c>
      <c r="D12" s="48">
        <f t="shared" si="3"/>
        <v>7198.4331000000002</v>
      </c>
      <c r="E12" s="48">
        <v>0</v>
      </c>
      <c r="F12" s="48">
        <v>0</v>
      </c>
      <c r="G12" s="48">
        <v>0</v>
      </c>
      <c r="H12" s="48">
        <v>0</v>
      </c>
      <c r="I12" s="48">
        <v>0</v>
      </c>
      <c r="J12" s="48">
        <v>0</v>
      </c>
      <c r="K12" s="48">
        <v>0</v>
      </c>
      <c r="L12" s="48">
        <v>0</v>
      </c>
      <c r="M12" s="49">
        <v>9922</v>
      </c>
      <c r="N12" s="69">
        <v>7198.4331000000002</v>
      </c>
      <c r="O12" s="77" t="s">
        <v>211</v>
      </c>
    </row>
    <row r="13" spans="1:15" s="19" customFormat="1" ht="45" x14ac:dyDescent="0.15">
      <c r="A13" s="57" t="s">
        <v>93</v>
      </c>
      <c r="B13" s="3" t="s">
        <v>20</v>
      </c>
      <c r="C13" s="48">
        <f t="shared" si="2"/>
        <v>71217.7</v>
      </c>
      <c r="D13" s="48">
        <f t="shared" si="3"/>
        <v>14810.53973</v>
      </c>
      <c r="E13" s="48">
        <v>0</v>
      </c>
      <c r="F13" s="48">
        <v>0</v>
      </c>
      <c r="G13" s="48">
        <v>0</v>
      </c>
      <c r="H13" s="48">
        <v>0</v>
      </c>
      <c r="I13" s="48">
        <v>0</v>
      </c>
      <c r="J13" s="48">
        <v>0</v>
      </c>
      <c r="K13" s="48">
        <v>0</v>
      </c>
      <c r="L13" s="48">
        <v>0</v>
      </c>
      <c r="M13" s="49">
        <v>71217.7</v>
      </c>
      <c r="N13" s="75">
        <v>14810.53973</v>
      </c>
      <c r="O13" s="76" t="s">
        <v>212</v>
      </c>
    </row>
    <row r="14" spans="1:15" s="19" customFormat="1" ht="45" x14ac:dyDescent="0.15">
      <c r="A14" s="57" t="s">
        <v>94</v>
      </c>
      <c r="B14" s="3" t="s">
        <v>21</v>
      </c>
      <c r="C14" s="48">
        <f t="shared" si="2"/>
        <v>201342.2</v>
      </c>
      <c r="D14" s="48">
        <f t="shared" si="3"/>
        <v>86557.466350000002</v>
      </c>
      <c r="E14" s="48">
        <v>0</v>
      </c>
      <c r="F14" s="48">
        <v>0</v>
      </c>
      <c r="G14" s="48">
        <v>0</v>
      </c>
      <c r="H14" s="48">
        <v>0</v>
      </c>
      <c r="I14" s="48">
        <v>0</v>
      </c>
      <c r="J14" s="48">
        <v>0</v>
      </c>
      <c r="K14" s="48">
        <v>0</v>
      </c>
      <c r="L14" s="48">
        <v>0</v>
      </c>
      <c r="M14" s="49">
        <v>201342.2</v>
      </c>
      <c r="N14" s="69">
        <v>86557.466350000002</v>
      </c>
      <c r="O14" s="76" t="s">
        <v>213</v>
      </c>
    </row>
    <row r="15" spans="1:15" s="19" customFormat="1" ht="409.5" x14ac:dyDescent="0.15">
      <c r="A15" s="57" t="s">
        <v>95</v>
      </c>
      <c r="B15" s="4" t="s">
        <v>22</v>
      </c>
      <c r="C15" s="48">
        <f t="shared" si="2"/>
        <v>200468.9</v>
      </c>
      <c r="D15" s="48">
        <f t="shared" si="3"/>
        <v>129232.89083999999</v>
      </c>
      <c r="E15" s="48">
        <v>0</v>
      </c>
      <c r="F15" s="48">
        <v>0</v>
      </c>
      <c r="G15" s="48">
        <v>0</v>
      </c>
      <c r="H15" s="48">
        <v>0</v>
      </c>
      <c r="I15" s="48">
        <v>0</v>
      </c>
      <c r="J15" s="48">
        <v>0</v>
      </c>
      <c r="K15" s="48">
        <v>0</v>
      </c>
      <c r="L15" s="48">
        <v>0</v>
      </c>
      <c r="M15" s="49">
        <v>200468.9</v>
      </c>
      <c r="N15" s="69">
        <v>129232.89083999999</v>
      </c>
      <c r="O15" s="76" t="s">
        <v>249</v>
      </c>
    </row>
    <row r="16" spans="1:15" s="19" customFormat="1" ht="409.5" x14ac:dyDescent="0.15">
      <c r="A16" s="57" t="s">
        <v>96</v>
      </c>
      <c r="B16" s="4" t="s">
        <v>23</v>
      </c>
      <c r="C16" s="48">
        <f t="shared" si="2"/>
        <v>1487534.9</v>
      </c>
      <c r="D16" s="48">
        <f t="shared" si="3"/>
        <v>1060659.24872</v>
      </c>
      <c r="E16" s="48">
        <v>0</v>
      </c>
      <c r="F16" s="48">
        <v>0</v>
      </c>
      <c r="G16" s="48">
        <v>0</v>
      </c>
      <c r="H16" s="48">
        <v>0</v>
      </c>
      <c r="I16" s="48">
        <v>0</v>
      </c>
      <c r="J16" s="48">
        <v>0</v>
      </c>
      <c r="K16" s="48">
        <v>0</v>
      </c>
      <c r="L16" s="48">
        <v>0</v>
      </c>
      <c r="M16" s="49">
        <v>1487534.9</v>
      </c>
      <c r="N16" s="69">
        <v>1060659.24872</v>
      </c>
      <c r="O16" s="76" t="s">
        <v>214</v>
      </c>
    </row>
    <row r="17" spans="1:15" s="19" customFormat="1" ht="409.5" x14ac:dyDescent="0.15">
      <c r="A17" s="57" t="s">
        <v>97</v>
      </c>
      <c r="B17" s="4" t="s">
        <v>24</v>
      </c>
      <c r="C17" s="48">
        <f t="shared" si="2"/>
        <v>401200.8</v>
      </c>
      <c r="D17" s="48">
        <f t="shared" si="3"/>
        <v>352267.64805999998</v>
      </c>
      <c r="E17" s="48">
        <v>0</v>
      </c>
      <c r="F17" s="48">
        <v>0</v>
      </c>
      <c r="G17" s="48">
        <v>0</v>
      </c>
      <c r="H17" s="48">
        <v>0</v>
      </c>
      <c r="I17" s="48">
        <v>0</v>
      </c>
      <c r="J17" s="48">
        <v>0</v>
      </c>
      <c r="K17" s="48">
        <v>0</v>
      </c>
      <c r="L17" s="48">
        <v>0</v>
      </c>
      <c r="M17" s="49">
        <v>401200.8</v>
      </c>
      <c r="N17" s="75">
        <v>352267.64805999998</v>
      </c>
      <c r="O17" s="76" t="s">
        <v>215</v>
      </c>
    </row>
    <row r="18" spans="1:15" s="19" customFormat="1" ht="146.25" x14ac:dyDescent="0.15">
      <c r="A18" s="57" t="s">
        <v>98</v>
      </c>
      <c r="B18" s="5" t="s">
        <v>26</v>
      </c>
      <c r="C18" s="48">
        <f t="shared" si="2"/>
        <v>10514.8</v>
      </c>
      <c r="D18" s="48">
        <f t="shared" si="3"/>
        <v>4390.0511100000003</v>
      </c>
      <c r="E18" s="48">
        <v>0</v>
      </c>
      <c r="F18" s="48">
        <v>0</v>
      </c>
      <c r="G18" s="48">
        <v>0</v>
      </c>
      <c r="H18" s="48">
        <v>0</v>
      </c>
      <c r="I18" s="48">
        <v>0</v>
      </c>
      <c r="J18" s="48">
        <v>0</v>
      </c>
      <c r="K18" s="48">
        <v>0</v>
      </c>
      <c r="L18" s="48">
        <v>0</v>
      </c>
      <c r="M18" s="48">
        <v>10514.8</v>
      </c>
      <c r="N18" s="69">
        <v>4390.0511100000003</v>
      </c>
      <c r="O18" s="76" t="s">
        <v>216</v>
      </c>
    </row>
    <row r="19" spans="1:15" s="19" customFormat="1" ht="281.25" x14ac:dyDescent="0.15">
      <c r="A19" s="57" t="s">
        <v>99</v>
      </c>
      <c r="B19" s="5" t="s">
        <v>28</v>
      </c>
      <c r="C19" s="48">
        <f t="shared" si="2"/>
        <v>424514.9</v>
      </c>
      <c r="D19" s="48">
        <f t="shared" si="3"/>
        <v>318725.29700000002</v>
      </c>
      <c r="E19" s="48">
        <v>0</v>
      </c>
      <c r="F19" s="48">
        <v>0</v>
      </c>
      <c r="G19" s="48">
        <v>0</v>
      </c>
      <c r="H19" s="48">
        <v>0</v>
      </c>
      <c r="I19" s="48">
        <v>0</v>
      </c>
      <c r="J19" s="48">
        <v>0</v>
      </c>
      <c r="K19" s="48">
        <v>0</v>
      </c>
      <c r="L19" s="48">
        <v>0</v>
      </c>
      <c r="M19" s="48">
        <v>424514.9</v>
      </c>
      <c r="N19" s="75">
        <v>318725.29700000002</v>
      </c>
      <c r="O19" s="77" t="s">
        <v>217</v>
      </c>
    </row>
    <row r="20" spans="1:15" s="19" customFormat="1" ht="72" customHeight="1" x14ac:dyDescent="0.15">
      <c r="A20" s="57" t="s">
        <v>100</v>
      </c>
      <c r="B20" s="7" t="s">
        <v>34</v>
      </c>
      <c r="C20" s="48">
        <f t="shared" si="2"/>
        <v>49534.9</v>
      </c>
      <c r="D20" s="48">
        <f t="shared" si="3"/>
        <v>36128.004659999999</v>
      </c>
      <c r="E20" s="48">
        <v>0</v>
      </c>
      <c r="F20" s="48">
        <v>0</v>
      </c>
      <c r="G20" s="48">
        <v>0</v>
      </c>
      <c r="H20" s="48">
        <v>0</v>
      </c>
      <c r="I20" s="48">
        <v>0</v>
      </c>
      <c r="J20" s="48">
        <v>0</v>
      </c>
      <c r="K20" s="48">
        <v>0</v>
      </c>
      <c r="L20" s="48">
        <v>0</v>
      </c>
      <c r="M20" s="48">
        <v>49534.9</v>
      </c>
      <c r="N20" s="75">
        <v>36128.004659999999</v>
      </c>
      <c r="O20" s="76" t="s">
        <v>218</v>
      </c>
    </row>
    <row r="21" spans="1:15" s="19" customFormat="1" ht="72" customHeight="1" x14ac:dyDescent="0.15">
      <c r="A21" s="57" t="s">
        <v>101</v>
      </c>
      <c r="B21" s="6" t="s">
        <v>35</v>
      </c>
      <c r="C21" s="48">
        <f t="shared" si="2"/>
        <v>11099</v>
      </c>
      <c r="D21" s="48">
        <f t="shared" si="3"/>
        <v>8085.9010600000001</v>
      </c>
      <c r="E21" s="48">
        <v>0</v>
      </c>
      <c r="F21" s="48">
        <v>0</v>
      </c>
      <c r="G21" s="48">
        <v>0</v>
      </c>
      <c r="H21" s="48">
        <v>0</v>
      </c>
      <c r="I21" s="48">
        <v>0</v>
      </c>
      <c r="J21" s="48">
        <v>0</v>
      </c>
      <c r="K21" s="48">
        <v>0</v>
      </c>
      <c r="L21" s="48">
        <v>0</v>
      </c>
      <c r="M21" s="48">
        <v>11099</v>
      </c>
      <c r="N21" s="75">
        <v>8085.9010600000001</v>
      </c>
      <c r="O21" s="76" t="s">
        <v>219</v>
      </c>
    </row>
    <row r="22" spans="1:15" s="19" customFormat="1" ht="33.75" x14ac:dyDescent="0.15">
      <c r="A22" s="57" t="s">
        <v>128</v>
      </c>
      <c r="B22" s="6" t="s">
        <v>36</v>
      </c>
      <c r="C22" s="48">
        <f t="shared" si="2"/>
        <v>18194.900000000001</v>
      </c>
      <c r="D22" s="48">
        <f t="shared" si="3"/>
        <v>13573.036679999999</v>
      </c>
      <c r="E22" s="48">
        <v>0</v>
      </c>
      <c r="F22" s="48">
        <v>0</v>
      </c>
      <c r="G22" s="48">
        <v>0</v>
      </c>
      <c r="H22" s="48">
        <v>0</v>
      </c>
      <c r="I22" s="48">
        <v>0</v>
      </c>
      <c r="J22" s="48">
        <v>0</v>
      </c>
      <c r="K22" s="48">
        <v>0</v>
      </c>
      <c r="L22" s="48">
        <v>0</v>
      </c>
      <c r="M22" s="48">
        <v>18194.900000000001</v>
      </c>
      <c r="N22" s="69">
        <v>13573.036679999999</v>
      </c>
      <c r="O22" s="76" t="s">
        <v>220</v>
      </c>
    </row>
    <row r="23" spans="1:15" s="19" customFormat="1" ht="45" x14ac:dyDescent="0.15">
      <c r="A23" s="57" t="s">
        <v>129</v>
      </c>
      <c r="B23" s="5" t="s">
        <v>102</v>
      </c>
      <c r="C23" s="48">
        <f>E23+H23+K23+M23</f>
        <v>125198.3</v>
      </c>
      <c r="D23" s="48">
        <f>F23+J23+L23+N23</f>
        <v>104705.18766</v>
      </c>
      <c r="E23" s="48">
        <v>0</v>
      </c>
      <c r="F23" s="48">
        <v>0</v>
      </c>
      <c r="G23" s="48">
        <v>0</v>
      </c>
      <c r="H23" s="48">
        <v>0</v>
      </c>
      <c r="I23" s="48">
        <v>0</v>
      </c>
      <c r="J23" s="51">
        <v>0</v>
      </c>
      <c r="K23" s="48">
        <v>0</v>
      </c>
      <c r="L23" s="48">
        <v>0</v>
      </c>
      <c r="M23" s="48">
        <v>125198.3</v>
      </c>
      <c r="N23" s="75">
        <v>104705.18766</v>
      </c>
      <c r="O23" s="76" t="s">
        <v>221</v>
      </c>
    </row>
    <row r="24" spans="1:15" s="19" customFormat="1" ht="56.25" x14ac:dyDescent="0.15">
      <c r="A24" s="57" t="s">
        <v>134</v>
      </c>
      <c r="B24" s="5" t="s">
        <v>133</v>
      </c>
      <c r="C24" s="48">
        <f>E24+H24+K24+M24</f>
        <v>49847</v>
      </c>
      <c r="D24" s="48">
        <f>F24+J24+L24+N24</f>
        <v>26167</v>
      </c>
      <c r="E24" s="48">
        <v>49847</v>
      </c>
      <c r="F24" s="48">
        <v>26167</v>
      </c>
      <c r="G24" s="48">
        <v>0</v>
      </c>
      <c r="H24" s="48">
        <v>0</v>
      </c>
      <c r="I24" s="48">
        <v>0</v>
      </c>
      <c r="J24" s="51">
        <v>0</v>
      </c>
      <c r="K24" s="48">
        <v>0</v>
      </c>
      <c r="L24" s="48">
        <v>0</v>
      </c>
      <c r="M24" s="48">
        <v>0</v>
      </c>
      <c r="N24" s="48">
        <v>0</v>
      </c>
      <c r="O24" s="73" t="s">
        <v>248</v>
      </c>
    </row>
    <row r="25" spans="1:15" s="19" customFormat="1" ht="90" x14ac:dyDescent="0.15">
      <c r="A25" s="57" t="s">
        <v>103</v>
      </c>
      <c r="B25" s="6" t="s">
        <v>37</v>
      </c>
      <c r="C25" s="48">
        <f>E25+H25+K25+M25</f>
        <v>13363.7</v>
      </c>
      <c r="D25" s="48">
        <f t="shared" ref="D25:D42" si="4">F25+J25+L25+N25</f>
        <v>9675.9118799999997</v>
      </c>
      <c r="E25" s="48">
        <v>0</v>
      </c>
      <c r="F25" s="48">
        <v>0</v>
      </c>
      <c r="G25" s="50">
        <v>13363.7</v>
      </c>
      <c r="H25" s="50">
        <v>13363.7</v>
      </c>
      <c r="I25" s="50">
        <v>13363.7</v>
      </c>
      <c r="J25" s="50">
        <v>9675.9118799999997</v>
      </c>
      <c r="K25" s="48">
        <v>0</v>
      </c>
      <c r="L25" s="48">
        <v>0</v>
      </c>
      <c r="M25" s="48">
        <v>0</v>
      </c>
      <c r="N25" s="48">
        <v>0</v>
      </c>
      <c r="O25" s="18" t="s">
        <v>247</v>
      </c>
    </row>
    <row r="26" spans="1:15" s="19" customFormat="1" ht="118.5" customHeight="1" x14ac:dyDescent="0.15">
      <c r="A26" s="57" t="s">
        <v>104</v>
      </c>
      <c r="B26" s="6" t="s">
        <v>42</v>
      </c>
      <c r="C26" s="48">
        <f t="shared" ref="C26:C44" si="5">E26+H26+K26+M26</f>
        <v>170390.9</v>
      </c>
      <c r="D26" s="48">
        <f t="shared" si="4"/>
        <v>167694.79782000001</v>
      </c>
      <c r="E26" s="48">
        <v>0</v>
      </c>
      <c r="F26" s="48">
        <v>0</v>
      </c>
      <c r="G26" s="51">
        <v>170390.9</v>
      </c>
      <c r="H26" s="51">
        <v>170390.9</v>
      </c>
      <c r="I26" s="51">
        <v>170390.9</v>
      </c>
      <c r="J26" s="51">
        <v>167694.79782000001</v>
      </c>
      <c r="K26" s="48">
        <v>0</v>
      </c>
      <c r="L26" s="48">
        <v>0</v>
      </c>
      <c r="M26" s="48">
        <v>0</v>
      </c>
      <c r="N26" s="48">
        <v>0</v>
      </c>
      <c r="O26" s="73" t="s">
        <v>256</v>
      </c>
    </row>
    <row r="27" spans="1:15" s="19" customFormat="1" ht="409.5" x14ac:dyDescent="0.15">
      <c r="A27" s="57" t="s">
        <v>105</v>
      </c>
      <c r="B27" s="5" t="s">
        <v>27</v>
      </c>
      <c r="C27" s="48">
        <f t="shared" si="5"/>
        <v>755712.25199999998</v>
      </c>
      <c r="D27" s="48">
        <f t="shared" si="4"/>
        <v>338583.98478</v>
      </c>
      <c r="E27" s="48">
        <v>0</v>
      </c>
      <c r="F27" s="48">
        <v>0</v>
      </c>
      <c r="G27" s="48">
        <v>25859.5</v>
      </c>
      <c r="H27" s="48">
        <v>26298.252</v>
      </c>
      <c r="I27" s="48">
        <v>26298.252</v>
      </c>
      <c r="J27" s="48">
        <v>19235.087670000001</v>
      </c>
      <c r="K27" s="48">
        <v>0</v>
      </c>
      <c r="L27" s="48">
        <v>0</v>
      </c>
      <c r="M27" s="48">
        <v>729414</v>
      </c>
      <c r="N27" s="69">
        <v>319348.89711000002</v>
      </c>
      <c r="O27" s="18" t="s">
        <v>258</v>
      </c>
    </row>
    <row r="28" spans="1:15" s="19" customFormat="1" ht="56.25" x14ac:dyDescent="0.15">
      <c r="A28" s="57" t="s">
        <v>106</v>
      </c>
      <c r="B28" s="6" t="s">
        <v>30</v>
      </c>
      <c r="C28" s="48">
        <f t="shared" si="5"/>
        <v>89501.043999999994</v>
      </c>
      <c r="D28" s="48">
        <f t="shared" si="4"/>
        <v>69449.982449999996</v>
      </c>
      <c r="E28" s="48">
        <v>0</v>
      </c>
      <c r="F28" s="48">
        <v>0</v>
      </c>
      <c r="G28" s="48">
        <v>89501.043999999994</v>
      </c>
      <c r="H28" s="48">
        <v>89501.043999999994</v>
      </c>
      <c r="I28" s="48">
        <v>89501.043999999994</v>
      </c>
      <c r="J28" s="51">
        <v>69449.982449999996</v>
      </c>
      <c r="K28" s="48">
        <v>0</v>
      </c>
      <c r="L28" s="48">
        <v>0</v>
      </c>
      <c r="M28" s="48">
        <v>0</v>
      </c>
      <c r="N28" s="48">
        <v>0</v>
      </c>
      <c r="O28" s="73" t="s">
        <v>246</v>
      </c>
    </row>
    <row r="29" spans="1:15" s="19" customFormat="1" ht="67.5" x14ac:dyDescent="0.15">
      <c r="A29" s="57" t="s">
        <v>135</v>
      </c>
      <c r="B29" s="6" t="s">
        <v>29</v>
      </c>
      <c r="C29" s="48">
        <f t="shared" si="5"/>
        <v>52217.635000000002</v>
      </c>
      <c r="D29" s="48">
        <f t="shared" si="4"/>
        <v>42935.97408</v>
      </c>
      <c r="E29" s="48">
        <v>0</v>
      </c>
      <c r="F29" s="48">
        <v>0</v>
      </c>
      <c r="G29" s="48">
        <v>52217.635000000002</v>
      </c>
      <c r="H29" s="48">
        <v>52217.635000000002</v>
      </c>
      <c r="I29" s="48">
        <v>52217.635000000002</v>
      </c>
      <c r="J29" s="51">
        <v>42935.97408</v>
      </c>
      <c r="K29" s="48">
        <v>0</v>
      </c>
      <c r="L29" s="48">
        <v>0</v>
      </c>
      <c r="M29" s="48">
        <v>0</v>
      </c>
      <c r="N29" s="48">
        <v>0</v>
      </c>
      <c r="O29" s="73" t="s">
        <v>245</v>
      </c>
    </row>
    <row r="30" spans="1:15" s="19" customFormat="1" ht="87" customHeight="1" x14ac:dyDescent="0.15">
      <c r="A30" s="57" t="s">
        <v>108</v>
      </c>
      <c r="B30" s="7" t="s">
        <v>31</v>
      </c>
      <c r="C30" s="48">
        <f t="shared" si="5"/>
        <v>57013.555999999997</v>
      </c>
      <c r="D30" s="48">
        <f t="shared" si="4"/>
        <v>44310.580990000002</v>
      </c>
      <c r="E30" s="48">
        <v>0</v>
      </c>
      <c r="F30" s="48">
        <v>0</v>
      </c>
      <c r="G30" s="48">
        <v>57013.555999999997</v>
      </c>
      <c r="H30" s="48">
        <v>57013.555999999997</v>
      </c>
      <c r="I30" s="48">
        <v>57013.555999999997</v>
      </c>
      <c r="J30" s="51">
        <v>44310.580990000002</v>
      </c>
      <c r="K30" s="48">
        <v>0</v>
      </c>
      <c r="L30" s="48">
        <v>0</v>
      </c>
      <c r="M30" s="48">
        <v>0</v>
      </c>
      <c r="N30" s="48">
        <v>0</v>
      </c>
      <c r="O30" s="73" t="s">
        <v>244</v>
      </c>
    </row>
    <row r="31" spans="1:15" s="19" customFormat="1" ht="258.75" x14ac:dyDescent="0.15">
      <c r="A31" s="57" t="s">
        <v>107</v>
      </c>
      <c r="B31" s="7" t="s">
        <v>32</v>
      </c>
      <c r="C31" s="48">
        <f t="shared" si="5"/>
        <v>457183.359</v>
      </c>
      <c r="D31" s="48">
        <f t="shared" si="4"/>
        <v>374755.51828000002</v>
      </c>
      <c r="E31" s="48">
        <v>0</v>
      </c>
      <c r="F31" s="48">
        <v>0</v>
      </c>
      <c r="G31" s="48">
        <v>457183.359</v>
      </c>
      <c r="H31" s="48">
        <v>457183.359</v>
      </c>
      <c r="I31" s="48">
        <v>457183.359</v>
      </c>
      <c r="J31" s="51">
        <f>345584.25328+419.4+28751.865</f>
        <v>374755.51828000002</v>
      </c>
      <c r="K31" s="48">
        <v>0</v>
      </c>
      <c r="L31" s="48">
        <v>0</v>
      </c>
      <c r="M31" s="48">
        <v>0</v>
      </c>
      <c r="N31" s="48">
        <v>0</v>
      </c>
      <c r="O31" s="73" t="s">
        <v>259</v>
      </c>
    </row>
    <row r="32" spans="1:15" s="19" customFormat="1" ht="409.5" x14ac:dyDescent="0.15">
      <c r="A32" s="57" t="s">
        <v>109</v>
      </c>
      <c r="B32" s="6" t="s">
        <v>152</v>
      </c>
      <c r="C32" s="48">
        <f t="shared" si="5"/>
        <v>4066137.51291</v>
      </c>
      <c r="D32" s="48">
        <f t="shared" si="4"/>
        <v>2967312.2326699998</v>
      </c>
      <c r="E32" s="48">
        <v>0</v>
      </c>
      <c r="F32" s="48">
        <v>0</v>
      </c>
      <c r="G32" s="48">
        <v>1040792.5</v>
      </c>
      <c r="H32" s="48">
        <v>1033785.21291</v>
      </c>
      <c r="I32" s="48">
        <v>1033785.21291</v>
      </c>
      <c r="J32" s="51">
        <f>708541.34111+141738.75325</f>
        <v>850280.09435999999</v>
      </c>
      <c r="K32" s="48">
        <v>0</v>
      </c>
      <c r="L32" s="48">
        <v>0</v>
      </c>
      <c r="M32" s="48">
        <v>3032352.3</v>
      </c>
      <c r="N32" s="69">
        <v>2117032.1383099998</v>
      </c>
      <c r="O32" s="18" t="s">
        <v>260</v>
      </c>
    </row>
    <row r="33" spans="1:15" s="19" customFormat="1" ht="69.75" customHeight="1" x14ac:dyDescent="0.15">
      <c r="A33" s="57" t="s">
        <v>110</v>
      </c>
      <c r="B33" s="6" t="s">
        <v>39</v>
      </c>
      <c r="C33" s="48">
        <f t="shared" si="5"/>
        <v>34174.324000000001</v>
      </c>
      <c r="D33" s="48">
        <f t="shared" si="4"/>
        <v>27993.904579999999</v>
      </c>
      <c r="E33" s="48">
        <v>0</v>
      </c>
      <c r="F33" s="48">
        <v>0</v>
      </c>
      <c r="G33" s="48">
        <v>34174.324000000001</v>
      </c>
      <c r="H33" s="48">
        <v>34174.324000000001</v>
      </c>
      <c r="I33" s="48">
        <v>34174.324000000001</v>
      </c>
      <c r="J33" s="48">
        <v>27993.904579999999</v>
      </c>
      <c r="K33" s="48">
        <v>0</v>
      </c>
      <c r="L33" s="48">
        <v>0</v>
      </c>
      <c r="M33" s="48">
        <v>0</v>
      </c>
      <c r="N33" s="48">
        <v>0</v>
      </c>
      <c r="O33" s="73" t="s">
        <v>261</v>
      </c>
    </row>
    <row r="34" spans="1:15" s="19" customFormat="1" ht="69" customHeight="1" x14ac:dyDescent="0.15">
      <c r="A34" s="57" t="s">
        <v>111</v>
      </c>
      <c r="B34" s="6" t="s">
        <v>38</v>
      </c>
      <c r="C34" s="48">
        <f t="shared" si="5"/>
        <v>12485.2</v>
      </c>
      <c r="D34" s="48">
        <f t="shared" si="4"/>
        <v>8323.4658999999992</v>
      </c>
      <c r="E34" s="48">
        <v>0</v>
      </c>
      <c r="F34" s="48">
        <v>0</v>
      </c>
      <c r="G34" s="50">
        <v>12485.2</v>
      </c>
      <c r="H34" s="50">
        <v>12485.2</v>
      </c>
      <c r="I34" s="50">
        <v>12485.2</v>
      </c>
      <c r="J34" s="50">
        <v>8323.4658999999992</v>
      </c>
      <c r="K34" s="48">
        <v>0</v>
      </c>
      <c r="L34" s="48">
        <v>0</v>
      </c>
      <c r="M34" s="48">
        <v>0</v>
      </c>
      <c r="N34" s="48">
        <v>0</v>
      </c>
      <c r="O34" s="73" t="s">
        <v>243</v>
      </c>
    </row>
    <row r="35" spans="1:15" s="19" customFormat="1" ht="67.5" x14ac:dyDescent="0.15">
      <c r="A35" s="57" t="s">
        <v>112</v>
      </c>
      <c r="B35" s="5" t="s">
        <v>153</v>
      </c>
      <c r="C35" s="48">
        <f t="shared" si="5"/>
        <v>19736.182100000002</v>
      </c>
      <c r="D35" s="48">
        <f t="shared" si="4"/>
        <v>18665.7837</v>
      </c>
      <c r="E35" s="48">
        <v>0</v>
      </c>
      <c r="F35" s="48">
        <v>0</v>
      </c>
      <c r="G35" s="48">
        <v>26543.8</v>
      </c>
      <c r="H35" s="48">
        <v>19736.182100000002</v>
      </c>
      <c r="I35" s="48">
        <v>19736.182100000002</v>
      </c>
      <c r="J35" s="51">
        <f>1036.77229+11481.58884+6147.42257</f>
        <v>18665.7837</v>
      </c>
      <c r="K35" s="48">
        <v>0</v>
      </c>
      <c r="L35" s="48">
        <v>0</v>
      </c>
      <c r="M35" s="46">
        <v>0</v>
      </c>
      <c r="N35" s="48">
        <v>0</v>
      </c>
      <c r="O35" s="18" t="s">
        <v>263</v>
      </c>
    </row>
    <row r="36" spans="1:15" s="19" customFormat="1" ht="56.25" x14ac:dyDescent="0.15">
      <c r="A36" s="57" t="s">
        <v>113</v>
      </c>
      <c r="B36" s="5" t="s">
        <v>25</v>
      </c>
      <c r="C36" s="48">
        <f t="shared" si="5"/>
        <v>2370.9393300000002</v>
      </c>
      <c r="D36" s="48">
        <f t="shared" si="4"/>
        <v>1531.5492999999999</v>
      </c>
      <c r="E36" s="48">
        <v>0</v>
      </c>
      <c r="F36" s="48">
        <v>0</v>
      </c>
      <c r="G36" s="48">
        <v>2370.9393300000002</v>
      </c>
      <c r="H36" s="48">
        <v>2370.9393300000002</v>
      </c>
      <c r="I36" s="48">
        <v>2370.9393300000002</v>
      </c>
      <c r="J36" s="48">
        <v>1531.5492999999999</v>
      </c>
      <c r="K36" s="48">
        <v>0</v>
      </c>
      <c r="L36" s="48">
        <v>0</v>
      </c>
      <c r="M36" s="46">
        <v>0</v>
      </c>
      <c r="N36" s="48">
        <v>0</v>
      </c>
      <c r="O36" s="18" t="s">
        <v>242</v>
      </c>
    </row>
    <row r="37" spans="1:15" s="19" customFormat="1" ht="45" x14ac:dyDescent="0.15">
      <c r="A37" s="57" t="s">
        <v>114</v>
      </c>
      <c r="B37" s="5" t="s">
        <v>72</v>
      </c>
      <c r="C37" s="48">
        <f t="shared" si="5"/>
        <v>4500</v>
      </c>
      <c r="D37" s="48">
        <f t="shared" si="4"/>
        <v>3786.9935999999998</v>
      </c>
      <c r="E37" s="48">
        <v>0</v>
      </c>
      <c r="F37" s="48">
        <v>0</v>
      </c>
      <c r="G37" s="48">
        <v>4500</v>
      </c>
      <c r="H37" s="48">
        <v>4500</v>
      </c>
      <c r="I37" s="48">
        <v>4500</v>
      </c>
      <c r="J37" s="51">
        <v>3786.9935999999998</v>
      </c>
      <c r="K37" s="48">
        <v>0</v>
      </c>
      <c r="L37" s="48">
        <v>0</v>
      </c>
      <c r="M37" s="48">
        <v>0</v>
      </c>
      <c r="N37" s="48">
        <v>0</v>
      </c>
      <c r="O37" s="73" t="s">
        <v>262</v>
      </c>
    </row>
    <row r="38" spans="1:15" s="19" customFormat="1" ht="90" x14ac:dyDescent="0.15">
      <c r="A38" s="57" t="s">
        <v>115</v>
      </c>
      <c r="B38" s="6" t="s">
        <v>43</v>
      </c>
      <c r="C38" s="48">
        <f t="shared" si="5"/>
        <v>39527.4</v>
      </c>
      <c r="D38" s="48">
        <f t="shared" si="4"/>
        <v>36644.60684</v>
      </c>
      <c r="E38" s="48">
        <v>0</v>
      </c>
      <c r="F38" s="48">
        <v>0</v>
      </c>
      <c r="G38" s="51">
        <v>39527.4</v>
      </c>
      <c r="H38" s="51">
        <v>39527.4</v>
      </c>
      <c r="I38" s="51">
        <v>39527.4</v>
      </c>
      <c r="J38" s="51">
        <v>36644.60684</v>
      </c>
      <c r="K38" s="48">
        <v>0</v>
      </c>
      <c r="L38" s="48">
        <v>0</v>
      </c>
      <c r="M38" s="48">
        <v>0</v>
      </c>
      <c r="N38" s="48">
        <v>0</v>
      </c>
      <c r="O38" s="73" t="s">
        <v>255</v>
      </c>
    </row>
    <row r="39" spans="1:15" s="19" customFormat="1" ht="57.75" customHeight="1" x14ac:dyDescent="0.15">
      <c r="A39" s="57" t="s">
        <v>116</v>
      </c>
      <c r="B39" s="6" t="s">
        <v>41</v>
      </c>
      <c r="C39" s="48">
        <f t="shared" si="5"/>
        <v>146022</v>
      </c>
      <c r="D39" s="48">
        <f t="shared" si="4"/>
        <v>141382.48186999999</v>
      </c>
      <c r="E39" s="51">
        <v>146022</v>
      </c>
      <c r="F39" s="51">
        <v>141382.48186999999</v>
      </c>
      <c r="G39" s="48">
        <v>0</v>
      </c>
      <c r="H39" s="48">
        <v>0</v>
      </c>
      <c r="I39" s="48">
        <v>0</v>
      </c>
      <c r="J39" s="48">
        <v>0</v>
      </c>
      <c r="K39" s="48">
        <v>0</v>
      </c>
      <c r="L39" s="48">
        <v>0</v>
      </c>
      <c r="M39" s="48">
        <v>0</v>
      </c>
      <c r="N39" s="48">
        <v>0</v>
      </c>
      <c r="O39" s="73" t="s">
        <v>254</v>
      </c>
    </row>
    <row r="40" spans="1:15" s="19" customFormat="1" ht="72" customHeight="1" x14ac:dyDescent="0.15">
      <c r="A40" s="57" t="s">
        <v>117</v>
      </c>
      <c r="B40" s="6" t="s">
        <v>84</v>
      </c>
      <c r="C40" s="48">
        <f t="shared" si="5"/>
        <v>53939.1</v>
      </c>
      <c r="D40" s="48">
        <f t="shared" si="4"/>
        <v>41800.136400000003</v>
      </c>
      <c r="E40" s="48">
        <v>53939.1</v>
      </c>
      <c r="F40" s="48">
        <f>129.01679+369.61773+41301.50188</f>
        <v>41800.136400000003</v>
      </c>
      <c r="G40" s="48">
        <v>0</v>
      </c>
      <c r="H40" s="48">
        <v>0</v>
      </c>
      <c r="I40" s="48">
        <v>0</v>
      </c>
      <c r="J40" s="48">
        <v>0</v>
      </c>
      <c r="K40" s="48">
        <v>0</v>
      </c>
      <c r="L40" s="48">
        <v>0</v>
      </c>
      <c r="M40" s="48">
        <v>0</v>
      </c>
      <c r="N40" s="48">
        <v>0</v>
      </c>
      <c r="O40" s="73" t="s">
        <v>203</v>
      </c>
    </row>
    <row r="41" spans="1:15" s="19" customFormat="1" ht="213.75" customHeight="1" x14ac:dyDescent="0.15">
      <c r="A41" s="57" t="s">
        <v>118</v>
      </c>
      <c r="B41" s="6" t="s">
        <v>40</v>
      </c>
      <c r="C41" s="48">
        <f t="shared" si="5"/>
        <v>7561.3131299999995</v>
      </c>
      <c r="D41" s="48">
        <f t="shared" si="4"/>
        <v>4124.0904300000002</v>
      </c>
      <c r="E41" s="48">
        <v>7485.7</v>
      </c>
      <c r="F41" s="51">
        <v>4082.8494300000002</v>
      </c>
      <c r="G41" s="48">
        <v>75.613129999999998</v>
      </c>
      <c r="H41" s="48">
        <v>75.613129999999998</v>
      </c>
      <c r="I41" s="48">
        <v>75.613129999999998</v>
      </c>
      <c r="J41" s="48">
        <v>41.241</v>
      </c>
      <c r="K41" s="48">
        <v>0</v>
      </c>
      <c r="L41" s="48">
        <v>0</v>
      </c>
      <c r="M41" s="48">
        <v>0</v>
      </c>
      <c r="N41" s="48">
        <v>0</v>
      </c>
      <c r="O41" s="73" t="s">
        <v>181</v>
      </c>
    </row>
    <row r="42" spans="1:15" s="19" customFormat="1" ht="157.5" x14ac:dyDescent="0.15">
      <c r="A42" s="57" t="s">
        <v>119</v>
      </c>
      <c r="B42" s="6" t="s">
        <v>71</v>
      </c>
      <c r="C42" s="48">
        <f t="shared" si="5"/>
        <v>11326.767680000001</v>
      </c>
      <c r="D42" s="48">
        <f t="shared" si="4"/>
        <v>10998.87968</v>
      </c>
      <c r="E42" s="48">
        <v>11213.5</v>
      </c>
      <c r="F42" s="48">
        <v>10888.89068</v>
      </c>
      <c r="G42" s="51">
        <v>113.26768</v>
      </c>
      <c r="H42" s="51">
        <v>113.26768</v>
      </c>
      <c r="I42" s="51">
        <v>113.26768</v>
      </c>
      <c r="J42" s="51">
        <v>109.989</v>
      </c>
      <c r="K42" s="48">
        <v>0</v>
      </c>
      <c r="L42" s="48">
        <v>0</v>
      </c>
      <c r="M42" s="48">
        <v>0</v>
      </c>
      <c r="N42" s="48">
        <v>0</v>
      </c>
      <c r="O42" s="73" t="s">
        <v>201</v>
      </c>
    </row>
    <row r="43" spans="1:15" s="19" customFormat="1" ht="162.75" customHeight="1" x14ac:dyDescent="0.15">
      <c r="A43" s="57" t="s">
        <v>136</v>
      </c>
      <c r="B43" s="6" t="s">
        <v>82</v>
      </c>
      <c r="C43" s="48">
        <f t="shared" si="5"/>
        <v>617.20000000000005</v>
      </c>
      <c r="D43" s="48"/>
      <c r="E43" s="48">
        <v>617.20000000000005</v>
      </c>
      <c r="F43" s="48">
        <v>432.04</v>
      </c>
      <c r="G43" s="51"/>
      <c r="H43" s="51"/>
      <c r="I43" s="51"/>
      <c r="J43" s="51"/>
      <c r="K43" s="48"/>
      <c r="L43" s="48"/>
      <c r="M43" s="48"/>
      <c r="N43" s="48"/>
      <c r="O43" s="73" t="s">
        <v>202</v>
      </c>
    </row>
    <row r="44" spans="1:15" s="19" customFormat="1" ht="90" x14ac:dyDescent="0.15">
      <c r="A44" s="57" t="s">
        <v>137</v>
      </c>
      <c r="B44" s="7" t="s">
        <v>33</v>
      </c>
      <c r="C44" s="48">
        <f t="shared" si="5"/>
        <v>1597.5</v>
      </c>
      <c r="D44" s="48">
        <f>F44+J44+L44+N44</f>
        <v>1597.5</v>
      </c>
      <c r="E44" s="51">
        <v>352.5</v>
      </c>
      <c r="F44" s="51">
        <v>352.5</v>
      </c>
      <c r="G44" s="51">
        <v>1245</v>
      </c>
      <c r="H44" s="51">
        <v>1245</v>
      </c>
      <c r="I44" s="51">
        <v>1245</v>
      </c>
      <c r="J44" s="51">
        <v>1245</v>
      </c>
      <c r="K44" s="48">
        <v>0</v>
      </c>
      <c r="L44" s="48">
        <v>0</v>
      </c>
      <c r="M44" s="48">
        <v>0</v>
      </c>
      <c r="N44" s="48">
        <v>0</v>
      </c>
      <c r="O44" s="73" t="s">
        <v>204</v>
      </c>
    </row>
    <row r="45" spans="1:15" s="19" customFormat="1" ht="33.75" x14ac:dyDescent="0.2">
      <c r="A45" s="36" t="s">
        <v>138</v>
      </c>
      <c r="B45" s="37" t="s">
        <v>24</v>
      </c>
      <c r="C45" s="40">
        <f>C46+C47+C48+C49</f>
        <v>422078.38461999997</v>
      </c>
      <c r="D45" s="40">
        <f t="shared" ref="D45:N45" si="6">D46+D47+D48+D49</f>
        <v>278597.47978000005</v>
      </c>
      <c r="E45" s="40">
        <f t="shared" si="6"/>
        <v>414715.67949999997</v>
      </c>
      <c r="F45" s="40">
        <f t="shared" si="6"/>
        <v>273782.97972</v>
      </c>
      <c r="G45" s="40">
        <f t="shared" si="6"/>
        <v>3200.39192</v>
      </c>
      <c r="H45" s="40">
        <f t="shared" si="6"/>
        <v>7362.7051200000005</v>
      </c>
      <c r="I45" s="40">
        <f t="shared" si="6"/>
        <v>7362.7051200000005</v>
      </c>
      <c r="J45" s="40">
        <f t="shared" si="6"/>
        <v>4814.5000600000003</v>
      </c>
      <c r="K45" s="40">
        <f t="shared" si="6"/>
        <v>0</v>
      </c>
      <c r="L45" s="40">
        <f t="shared" si="6"/>
        <v>0</v>
      </c>
      <c r="M45" s="40">
        <f t="shared" si="6"/>
        <v>0</v>
      </c>
      <c r="N45" s="40">
        <f t="shared" si="6"/>
        <v>0</v>
      </c>
      <c r="O45" s="38"/>
    </row>
    <row r="46" spans="1:15" s="19" customFormat="1" ht="77.25" customHeight="1" x14ac:dyDescent="0.15">
      <c r="A46" s="57" t="s">
        <v>139</v>
      </c>
      <c r="B46" s="10" t="s">
        <v>87</v>
      </c>
      <c r="C46" s="13">
        <f>E46+H46+K46+M46</f>
        <v>100129.79999999999</v>
      </c>
      <c r="D46" s="13">
        <f>F46+J46+L46+N46</f>
        <v>11058.13716</v>
      </c>
      <c r="E46" s="60">
        <v>97876.879499999995</v>
      </c>
      <c r="F46" s="60">
        <v>10809.329</v>
      </c>
      <c r="G46" s="60">
        <v>0</v>
      </c>
      <c r="H46" s="60">
        <v>2252.9205000000002</v>
      </c>
      <c r="I46" s="60">
        <v>2252.9205000000002</v>
      </c>
      <c r="J46" s="60">
        <v>248.80815999999999</v>
      </c>
      <c r="K46" s="13"/>
      <c r="L46" s="13"/>
      <c r="M46" s="13"/>
      <c r="N46" s="13"/>
      <c r="O46" s="10" t="s">
        <v>257</v>
      </c>
    </row>
    <row r="47" spans="1:15" s="19" customFormat="1" ht="67.5" x14ac:dyDescent="0.15">
      <c r="A47" s="57" t="s">
        <v>140</v>
      </c>
      <c r="B47" s="10" t="s">
        <v>80</v>
      </c>
      <c r="C47" s="13">
        <f>E47+H47+K47+M47</f>
        <v>150000</v>
      </c>
      <c r="D47" s="13">
        <f>F47+J47+L47+N47</f>
        <v>143410.11980000001</v>
      </c>
      <c r="E47" s="60">
        <v>148500</v>
      </c>
      <c r="F47" s="60">
        <v>141976.01860000001</v>
      </c>
      <c r="G47" s="60">
        <v>1500</v>
      </c>
      <c r="H47" s="60">
        <v>1500</v>
      </c>
      <c r="I47" s="60">
        <v>1500</v>
      </c>
      <c r="J47" s="60">
        <v>1434.1012000000001</v>
      </c>
      <c r="K47" s="13"/>
      <c r="L47" s="13"/>
      <c r="M47" s="13"/>
      <c r="N47" s="13"/>
      <c r="O47" s="10" t="s">
        <v>241</v>
      </c>
    </row>
    <row r="48" spans="1:15" s="19" customFormat="1" ht="285.75" customHeight="1" x14ac:dyDescent="0.15">
      <c r="A48" s="66" t="s">
        <v>168</v>
      </c>
      <c r="B48" s="10" t="s">
        <v>169</v>
      </c>
      <c r="C48" s="13">
        <f>E48+H48+K48+M48</f>
        <v>170039.19191999998</v>
      </c>
      <c r="D48" s="17">
        <f>F48+J48+L48+N48</f>
        <v>122219.83012</v>
      </c>
      <c r="E48" s="61">
        <v>168338.8</v>
      </c>
      <c r="F48" s="61">
        <v>120997.63211999999</v>
      </c>
      <c r="G48" s="61">
        <v>1700.39192</v>
      </c>
      <c r="H48" s="61">
        <v>1700.39192</v>
      </c>
      <c r="I48" s="61">
        <v>1700.39192</v>
      </c>
      <c r="J48" s="61">
        <v>1222.1980000000001</v>
      </c>
      <c r="K48" s="17"/>
      <c r="L48" s="17"/>
      <c r="M48" s="17"/>
      <c r="N48" s="17"/>
      <c r="O48" s="10" t="s">
        <v>240</v>
      </c>
    </row>
    <row r="49" spans="1:15" s="19" customFormat="1" ht="90" x14ac:dyDescent="0.15">
      <c r="A49" s="71" t="s">
        <v>183</v>
      </c>
      <c r="B49" s="10" t="s">
        <v>184</v>
      </c>
      <c r="C49" s="13">
        <f>E49+H49+K49+M49</f>
        <v>1909.3927000000001</v>
      </c>
      <c r="D49" s="17">
        <f>F49+J49+L49+N49</f>
        <v>1909.3927000000001</v>
      </c>
      <c r="E49" s="61"/>
      <c r="F49" s="61"/>
      <c r="G49" s="61"/>
      <c r="H49" s="61">
        <v>1909.3927000000001</v>
      </c>
      <c r="I49" s="61">
        <v>1909.3927000000001</v>
      </c>
      <c r="J49" s="61">
        <v>1909.3927000000001</v>
      </c>
      <c r="K49" s="17"/>
      <c r="L49" s="17"/>
      <c r="M49" s="17"/>
      <c r="N49" s="17"/>
      <c r="O49" s="10" t="s">
        <v>239</v>
      </c>
    </row>
    <row r="50" spans="1:15" s="19" customFormat="1" ht="45" x14ac:dyDescent="0.2">
      <c r="A50" s="36" t="s">
        <v>141</v>
      </c>
      <c r="B50" s="37" t="s">
        <v>123</v>
      </c>
      <c r="C50" s="40">
        <f>C51+C52</f>
        <v>39568.087879999999</v>
      </c>
      <c r="D50" s="40">
        <f t="shared" ref="D50:J50" si="7">D51+D52</f>
        <v>39245.584879999995</v>
      </c>
      <c r="E50" s="59">
        <f t="shared" si="7"/>
        <v>39374.1</v>
      </c>
      <c r="F50" s="59">
        <f t="shared" si="7"/>
        <v>39051.599999999999</v>
      </c>
      <c r="G50" s="59">
        <f t="shared" si="7"/>
        <v>193.98787999999999</v>
      </c>
      <c r="H50" s="59">
        <f t="shared" si="7"/>
        <v>193.98787999999999</v>
      </c>
      <c r="I50" s="59">
        <f t="shared" si="7"/>
        <v>193.98787999999999</v>
      </c>
      <c r="J50" s="59">
        <f t="shared" si="7"/>
        <v>193.98488</v>
      </c>
      <c r="K50" s="40">
        <f>K51+K52</f>
        <v>0</v>
      </c>
      <c r="L50" s="40">
        <f>L51+L52</f>
        <v>0</v>
      </c>
      <c r="M50" s="40">
        <f>M51+M52</f>
        <v>0</v>
      </c>
      <c r="N50" s="40">
        <f>N51+N52</f>
        <v>0</v>
      </c>
      <c r="O50" s="41"/>
    </row>
    <row r="51" spans="1:15" s="19" customFormat="1" ht="76.5" customHeight="1" x14ac:dyDescent="0.15">
      <c r="A51" s="57" t="s">
        <v>142</v>
      </c>
      <c r="B51" s="10" t="s">
        <v>83</v>
      </c>
      <c r="C51" s="13">
        <f>E51+H51+K51+M51</f>
        <v>20169.3</v>
      </c>
      <c r="D51" s="13">
        <f>F51+J51+L51+N51</f>
        <v>19846.8</v>
      </c>
      <c r="E51" s="60">
        <v>20169.3</v>
      </c>
      <c r="F51" s="60">
        <v>19846.8</v>
      </c>
      <c r="G51" s="60">
        <v>0</v>
      </c>
      <c r="H51" s="60">
        <v>0</v>
      </c>
      <c r="I51" s="60">
        <v>0</v>
      </c>
      <c r="J51" s="60"/>
      <c r="K51" s="13"/>
      <c r="L51" s="13"/>
      <c r="M51" s="13"/>
      <c r="N51" s="13"/>
      <c r="O51" s="10" t="s">
        <v>250</v>
      </c>
    </row>
    <row r="52" spans="1:15" s="19" customFormat="1" ht="75" customHeight="1" x14ac:dyDescent="0.15">
      <c r="A52" s="57" t="s">
        <v>143</v>
      </c>
      <c r="B52" s="10" t="s">
        <v>130</v>
      </c>
      <c r="C52" s="13">
        <f>E52+H52+K52+M52</f>
        <v>19398.78788</v>
      </c>
      <c r="D52" s="17">
        <f>F52+J52+L52+N52</f>
        <v>19398.784879999999</v>
      </c>
      <c r="E52" s="61">
        <v>19204.8</v>
      </c>
      <c r="F52" s="61">
        <v>19204.8</v>
      </c>
      <c r="G52" s="61">
        <v>193.98787999999999</v>
      </c>
      <c r="H52" s="61">
        <v>193.98787999999999</v>
      </c>
      <c r="I52" s="61">
        <v>193.98787999999999</v>
      </c>
      <c r="J52" s="61">
        <v>193.98488</v>
      </c>
      <c r="K52" s="17"/>
      <c r="L52" s="17"/>
      <c r="M52" s="17"/>
      <c r="N52" s="17"/>
      <c r="O52" s="10" t="s">
        <v>182</v>
      </c>
    </row>
    <row r="53" spans="1:15" s="19" customFormat="1" ht="45" x14ac:dyDescent="0.2">
      <c r="A53" s="36" t="s">
        <v>144</v>
      </c>
      <c r="B53" s="37" t="s">
        <v>124</v>
      </c>
      <c r="C53" s="40">
        <f>C54</f>
        <v>50255.199999999997</v>
      </c>
      <c r="D53" s="40">
        <f t="shared" ref="D53:J53" si="8">D54</f>
        <v>40698.423999999999</v>
      </c>
      <c r="E53" s="59">
        <f t="shared" si="8"/>
        <v>50255.199999999997</v>
      </c>
      <c r="F53" s="59">
        <f t="shared" si="8"/>
        <v>40698.423999999999</v>
      </c>
      <c r="G53" s="59">
        <f t="shared" si="8"/>
        <v>0</v>
      </c>
      <c r="H53" s="59">
        <f t="shared" si="8"/>
        <v>0</v>
      </c>
      <c r="I53" s="59">
        <f t="shared" si="8"/>
        <v>0</v>
      </c>
      <c r="J53" s="59">
        <f t="shared" si="8"/>
        <v>0</v>
      </c>
      <c r="K53" s="40">
        <f>K54</f>
        <v>0</v>
      </c>
      <c r="L53" s="40">
        <f>L54</f>
        <v>0</v>
      </c>
      <c r="M53" s="40">
        <f>M54</f>
        <v>0</v>
      </c>
      <c r="N53" s="40">
        <f>N54</f>
        <v>0</v>
      </c>
      <c r="O53" s="38"/>
    </row>
    <row r="54" spans="1:15" s="19" customFormat="1" ht="67.5" customHeight="1" x14ac:dyDescent="0.15">
      <c r="A54" s="57" t="s">
        <v>145</v>
      </c>
      <c r="B54" s="10" t="s">
        <v>78</v>
      </c>
      <c r="C54" s="13">
        <f>E54+H54+K54+M54</f>
        <v>50255.199999999997</v>
      </c>
      <c r="D54" s="13">
        <f>F54+J54+L54+N54</f>
        <v>40698.423999999999</v>
      </c>
      <c r="E54" s="60">
        <v>50255.199999999997</v>
      </c>
      <c r="F54" s="60">
        <v>40698.423999999999</v>
      </c>
      <c r="G54" s="60">
        <v>0</v>
      </c>
      <c r="H54" s="60">
        <v>0</v>
      </c>
      <c r="I54" s="60">
        <v>0</v>
      </c>
      <c r="J54" s="60">
        <v>0</v>
      </c>
      <c r="K54" s="13"/>
      <c r="L54" s="13"/>
      <c r="M54" s="13"/>
      <c r="N54" s="13"/>
      <c r="O54" s="10" t="s">
        <v>238</v>
      </c>
    </row>
    <row r="55" spans="1:15" s="19" customFormat="1" ht="123.75" hidden="1" x14ac:dyDescent="0.2">
      <c r="A55" s="36" t="s">
        <v>146</v>
      </c>
      <c r="B55" s="37" t="s">
        <v>125</v>
      </c>
      <c r="C55" s="39">
        <f>E55+H55+K55+M55</f>
        <v>0</v>
      </c>
      <c r="D55" s="39">
        <f>D56</f>
        <v>0</v>
      </c>
      <c r="E55" s="62">
        <f t="shared" ref="E55:J55" si="9">E56</f>
        <v>0</v>
      </c>
      <c r="F55" s="62">
        <f t="shared" si="9"/>
        <v>0</v>
      </c>
      <c r="G55" s="62">
        <f t="shared" si="9"/>
        <v>0</v>
      </c>
      <c r="H55" s="62">
        <f t="shared" si="9"/>
        <v>0</v>
      </c>
      <c r="I55" s="62">
        <f t="shared" si="9"/>
        <v>0</v>
      </c>
      <c r="J55" s="62">
        <f t="shared" si="9"/>
        <v>0</v>
      </c>
      <c r="K55" s="39">
        <f>K56</f>
        <v>0</v>
      </c>
      <c r="L55" s="39">
        <f>L56</f>
        <v>0</v>
      </c>
      <c r="M55" s="39">
        <f>M56</f>
        <v>0</v>
      </c>
      <c r="N55" s="39">
        <f>N56</f>
        <v>0</v>
      </c>
      <c r="O55" s="38"/>
    </row>
    <row r="56" spans="1:15" s="19" customFormat="1" ht="67.5" hidden="1" x14ac:dyDescent="0.15">
      <c r="A56" s="57" t="s">
        <v>147</v>
      </c>
      <c r="B56" s="10" t="s">
        <v>79</v>
      </c>
      <c r="C56" s="13">
        <f>E56+H56+K56+M56</f>
        <v>0</v>
      </c>
      <c r="D56" s="13">
        <f>F56+J56+L56+N56</f>
        <v>0</v>
      </c>
      <c r="E56" s="60">
        <v>0</v>
      </c>
      <c r="F56" s="60">
        <v>0</v>
      </c>
      <c r="G56" s="60">
        <v>0</v>
      </c>
      <c r="H56" s="60">
        <v>0</v>
      </c>
      <c r="I56" s="60">
        <v>0</v>
      </c>
      <c r="J56" s="60">
        <v>0</v>
      </c>
      <c r="K56" s="13"/>
      <c r="L56" s="13"/>
      <c r="M56" s="13"/>
      <c r="N56" s="13"/>
      <c r="O56" s="10"/>
    </row>
    <row r="57" spans="1:15" s="19" customFormat="1" ht="78.75" x14ac:dyDescent="0.2">
      <c r="A57" s="36" t="s">
        <v>148</v>
      </c>
      <c r="B57" s="37" t="s">
        <v>126</v>
      </c>
      <c r="C57" s="39">
        <f>C58</f>
        <v>94.343430000000012</v>
      </c>
      <c r="D57" s="39">
        <f t="shared" ref="D57:J57" si="10">D58</f>
        <v>94.343150000000009</v>
      </c>
      <c r="E57" s="62">
        <f t="shared" si="10"/>
        <v>93.4</v>
      </c>
      <c r="F57" s="62">
        <f t="shared" si="10"/>
        <v>93.4</v>
      </c>
      <c r="G57" s="62">
        <f t="shared" si="10"/>
        <v>0.94342999999999999</v>
      </c>
      <c r="H57" s="62">
        <f t="shared" si="10"/>
        <v>0.94342999999999999</v>
      </c>
      <c r="I57" s="62">
        <f t="shared" si="10"/>
        <v>0.94342999999999999</v>
      </c>
      <c r="J57" s="62">
        <f t="shared" si="10"/>
        <v>0.94315000000000004</v>
      </c>
      <c r="K57" s="39">
        <f>K58</f>
        <v>0</v>
      </c>
      <c r="L57" s="39">
        <f>L58</f>
        <v>0</v>
      </c>
      <c r="M57" s="39">
        <f>M58</f>
        <v>0</v>
      </c>
      <c r="N57" s="39">
        <f>N58</f>
        <v>0</v>
      </c>
      <c r="O57" s="38"/>
    </row>
    <row r="58" spans="1:15" s="19" customFormat="1" ht="55.5" customHeight="1" x14ac:dyDescent="0.15">
      <c r="A58" s="57" t="s">
        <v>149</v>
      </c>
      <c r="B58" s="10" t="s">
        <v>81</v>
      </c>
      <c r="C58" s="13">
        <f>E58+H58+K58+M58</f>
        <v>94.343430000000012</v>
      </c>
      <c r="D58" s="13">
        <f>F58+J58</f>
        <v>94.343150000000009</v>
      </c>
      <c r="E58" s="60">
        <v>93.4</v>
      </c>
      <c r="F58" s="60">
        <v>93.4</v>
      </c>
      <c r="G58" s="60">
        <v>0.94342999999999999</v>
      </c>
      <c r="H58" s="60">
        <v>0.94342999999999999</v>
      </c>
      <c r="I58" s="60">
        <v>0.94342999999999999</v>
      </c>
      <c r="J58" s="60">
        <v>0.94315000000000004</v>
      </c>
      <c r="K58" s="13"/>
      <c r="L58" s="13"/>
      <c r="M58" s="13"/>
      <c r="N58" s="13"/>
      <c r="O58" s="10" t="s">
        <v>185</v>
      </c>
    </row>
    <row r="59" spans="1:15" s="19" customFormat="1" ht="100.5" customHeight="1" x14ac:dyDescent="0.15">
      <c r="A59" s="57" t="s">
        <v>187</v>
      </c>
      <c r="B59" s="10" t="s">
        <v>150</v>
      </c>
      <c r="C59" s="13">
        <f>E59+H59+K59+M59</f>
        <v>2562.92929</v>
      </c>
      <c r="D59" s="13">
        <f>F59+J59</f>
        <v>2562.92929</v>
      </c>
      <c r="E59" s="60">
        <v>2537.3000000000002</v>
      </c>
      <c r="F59" s="60">
        <v>2537.3000000000002</v>
      </c>
      <c r="G59" s="60">
        <v>25.629290000000001</v>
      </c>
      <c r="H59" s="60">
        <v>25.629290000000001</v>
      </c>
      <c r="I59" s="60">
        <v>25.629290000000001</v>
      </c>
      <c r="J59" s="60">
        <v>25.629290000000001</v>
      </c>
      <c r="K59" s="13"/>
      <c r="L59" s="13"/>
      <c r="M59" s="13"/>
      <c r="N59" s="13"/>
      <c r="O59" s="10" t="s">
        <v>205</v>
      </c>
    </row>
    <row r="60" spans="1:15" s="19" customFormat="1" ht="69.75" customHeight="1" x14ac:dyDescent="0.15">
      <c r="A60" s="71" t="s">
        <v>151</v>
      </c>
      <c r="B60" s="10" t="s">
        <v>186</v>
      </c>
      <c r="C60" s="13">
        <f t="shared" ref="C60" si="11">E60+I60+K60+M60</f>
        <v>79939.899999999994</v>
      </c>
      <c r="D60" s="13">
        <f t="shared" ref="D60" si="12">F60+J60+L60+N60</f>
        <v>5861.7281999999996</v>
      </c>
      <c r="E60" s="60">
        <v>79939.899999999994</v>
      </c>
      <c r="F60" s="60">
        <f>487.45+5374.2782</f>
        <v>5861.7281999999996</v>
      </c>
      <c r="G60" s="60"/>
      <c r="H60" s="60"/>
      <c r="I60" s="60"/>
      <c r="J60" s="60"/>
      <c r="K60" s="13"/>
      <c r="L60" s="13"/>
      <c r="M60" s="13"/>
      <c r="N60" s="13"/>
      <c r="O60" s="10" t="s">
        <v>237</v>
      </c>
    </row>
    <row r="61" spans="1:15" s="19" customFormat="1" ht="69" customHeight="1" x14ac:dyDescent="0.15">
      <c r="A61" s="57" t="s">
        <v>156</v>
      </c>
      <c r="B61" s="10" t="s">
        <v>157</v>
      </c>
      <c r="C61" s="13">
        <f t="shared" ref="C61:D70" si="13">E61+I61+K61+M61</f>
        <v>659846.69999999995</v>
      </c>
      <c r="D61" s="13">
        <f t="shared" si="13"/>
        <v>659846.69999999995</v>
      </c>
      <c r="E61" s="60">
        <v>659846.69999999995</v>
      </c>
      <c r="F61" s="63">
        <v>659846.69999999995</v>
      </c>
      <c r="G61" s="60"/>
      <c r="H61" s="60"/>
      <c r="I61" s="60"/>
      <c r="J61" s="60"/>
      <c r="K61" s="13"/>
      <c r="L61" s="13"/>
      <c r="M61" s="13"/>
      <c r="N61" s="13"/>
      <c r="O61" s="10" t="s">
        <v>180</v>
      </c>
    </row>
    <row r="62" spans="1:15" s="19" customFormat="1" ht="66.75" customHeight="1" x14ac:dyDescent="0.15">
      <c r="A62" s="57" t="s">
        <v>158</v>
      </c>
      <c r="B62" s="10" t="s">
        <v>159</v>
      </c>
      <c r="C62" s="13">
        <f t="shared" si="13"/>
        <v>95251.524999999994</v>
      </c>
      <c r="D62" s="13">
        <f t="shared" si="13"/>
        <v>73633.119000000006</v>
      </c>
      <c r="E62" s="60">
        <v>95251.524999999994</v>
      </c>
      <c r="F62" s="64">
        <v>73633.119000000006</v>
      </c>
      <c r="G62" s="60"/>
      <c r="H62" s="60"/>
      <c r="I62" s="60"/>
      <c r="J62" s="60"/>
      <c r="K62" s="13"/>
      <c r="L62" s="13"/>
      <c r="M62" s="13"/>
      <c r="N62" s="13"/>
      <c r="O62" s="10" t="s">
        <v>236</v>
      </c>
    </row>
    <row r="63" spans="1:15" s="19" customFormat="1" ht="75" customHeight="1" x14ac:dyDescent="0.15">
      <c r="A63" s="57" t="s">
        <v>160</v>
      </c>
      <c r="B63" s="10" t="s">
        <v>161</v>
      </c>
      <c r="C63" s="13">
        <f t="shared" si="13"/>
        <v>2816.9</v>
      </c>
      <c r="D63" s="13">
        <f t="shared" si="13"/>
        <v>3763.1299600000002</v>
      </c>
      <c r="E63" s="60">
        <v>2816.9</v>
      </c>
      <c r="F63" s="60">
        <v>3763.1299600000002</v>
      </c>
      <c r="G63" s="60"/>
      <c r="H63" s="60"/>
      <c r="I63" s="60"/>
      <c r="J63" s="60"/>
      <c r="K63" s="13"/>
      <c r="L63" s="13"/>
      <c r="M63" s="13"/>
      <c r="N63" s="13"/>
      <c r="O63" s="10" t="s">
        <v>200</v>
      </c>
    </row>
    <row r="64" spans="1:15" s="19" customFormat="1" ht="67.5" customHeight="1" x14ac:dyDescent="0.15">
      <c r="A64" s="57" t="s">
        <v>162</v>
      </c>
      <c r="B64" s="10" t="s">
        <v>163</v>
      </c>
      <c r="C64" s="13">
        <f t="shared" si="13"/>
        <v>5459</v>
      </c>
      <c r="D64" s="13">
        <f t="shared" si="13"/>
        <v>5459</v>
      </c>
      <c r="E64" s="60">
        <v>5459</v>
      </c>
      <c r="F64" s="60">
        <v>5459</v>
      </c>
      <c r="G64" s="60"/>
      <c r="H64" s="60"/>
      <c r="I64" s="60"/>
      <c r="J64" s="60"/>
      <c r="K64" s="13"/>
      <c r="L64" s="13"/>
      <c r="M64" s="13"/>
      <c r="N64" s="13"/>
      <c r="O64" s="10" t="s">
        <v>199</v>
      </c>
    </row>
    <row r="65" spans="1:15" s="19" customFormat="1" ht="39" customHeight="1" x14ac:dyDescent="0.15">
      <c r="A65" s="70" t="s">
        <v>164</v>
      </c>
      <c r="B65" s="10" t="s">
        <v>166</v>
      </c>
      <c r="C65" s="13">
        <f>E65+I65+K65+M65</f>
        <v>352385.4</v>
      </c>
      <c r="D65" s="13">
        <f>F65+J65+L65+N65</f>
        <v>176292.87560999999</v>
      </c>
      <c r="E65" s="60">
        <v>352385.4</v>
      </c>
      <c r="F65" s="60">
        <v>176292.87560999999</v>
      </c>
      <c r="G65" s="60"/>
      <c r="H65" s="60"/>
      <c r="I65" s="60"/>
      <c r="J65" s="60"/>
      <c r="K65" s="13"/>
      <c r="L65" s="13"/>
      <c r="M65" s="13"/>
      <c r="N65" s="13"/>
      <c r="O65" s="10" t="s">
        <v>251</v>
      </c>
    </row>
    <row r="66" spans="1:15" s="19" customFormat="1" ht="270" hidden="1" x14ac:dyDescent="0.15">
      <c r="A66" s="57" t="s">
        <v>165</v>
      </c>
      <c r="B66" s="10" t="s">
        <v>172</v>
      </c>
      <c r="C66" s="13">
        <f t="shared" si="13"/>
        <v>0</v>
      </c>
      <c r="D66" s="13">
        <f t="shared" si="13"/>
        <v>0</v>
      </c>
      <c r="E66" s="60">
        <v>0</v>
      </c>
      <c r="F66" s="60">
        <v>0</v>
      </c>
      <c r="G66" s="60"/>
      <c r="H66" s="60">
        <v>0</v>
      </c>
      <c r="I66" s="60">
        <v>0</v>
      </c>
      <c r="J66" s="60"/>
      <c r="K66" s="13"/>
      <c r="L66" s="13"/>
      <c r="M66" s="13"/>
      <c r="N66" s="13"/>
      <c r="O66" s="72"/>
    </row>
    <row r="67" spans="1:15" s="19" customFormat="1" ht="75" customHeight="1" x14ac:dyDescent="0.15">
      <c r="A67" s="70" t="s">
        <v>173</v>
      </c>
      <c r="B67" s="10" t="s">
        <v>174</v>
      </c>
      <c r="C67" s="13">
        <f t="shared" si="13"/>
        <v>97550.12999999999</v>
      </c>
      <c r="D67" s="13">
        <f t="shared" si="13"/>
        <v>34170.942889999998</v>
      </c>
      <c r="E67" s="60">
        <v>95355.190499999997</v>
      </c>
      <c r="F67" s="60">
        <v>33402.097000000002</v>
      </c>
      <c r="G67" s="60"/>
      <c r="H67" s="60">
        <v>2194.9395</v>
      </c>
      <c r="I67" s="60">
        <v>2194.9395</v>
      </c>
      <c r="J67" s="60">
        <v>768.84589000000005</v>
      </c>
      <c r="K67" s="13"/>
      <c r="L67" s="13"/>
      <c r="M67" s="13"/>
      <c r="N67" s="13"/>
      <c r="O67" s="10" t="s">
        <v>235</v>
      </c>
    </row>
    <row r="68" spans="1:15" s="19" customFormat="1" ht="77.25" customHeight="1" x14ac:dyDescent="0.15">
      <c r="A68" s="70" t="s">
        <v>175</v>
      </c>
      <c r="B68" s="10" t="s">
        <v>176</v>
      </c>
      <c r="C68" s="13">
        <f t="shared" si="13"/>
        <v>19423.8</v>
      </c>
      <c r="D68" s="13">
        <f t="shared" si="13"/>
        <v>0</v>
      </c>
      <c r="E68" s="60">
        <v>18986.8</v>
      </c>
      <c r="F68" s="60"/>
      <c r="G68" s="60"/>
      <c r="H68" s="60">
        <v>437</v>
      </c>
      <c r="I68" s="60">
        <v>437</v>
      </c>
      <c r="J68" s="60"/>
      <c r="K68" s="13"/>
      <c r="L68" s="13"/>
      <c r="M68" s="13"/>
      <c r="N68" s="13"/>
      <c r="O68" s="10" t="s">
        <v>179</v>
      </c>
    </row>
    <row r="69" spans="1:15" s="19" customFormat="1" ht="75" customHeight="1" x14ac:dyDescent="0.15">
      <c r="A69" s="70" t="s">
        <v>177</v>
      </c>
      <c r="B69" s="10" t="s">
        <v>178</v>
      </c>
      <c r="C69" s="13">
        <f t="shared" si="13"/>
        <v>114236.67</v>
      </c>
      <c r="D69" s="13">
        <f t="shared" si="13"/>
        <v>2582.8919500000002</v>
      </c>
      <c r="E69" s="60">
        <v>111657.73</v>
      </c>
      <c r="F69" s="60">
        <v>2524.777</v>
      </c>
      <c r="G69" s="60"/>
      <c r="H69" s="60">
        <v>2578.94</v>
      </c>
      <c r="I69" s="60">
        <v>2578.94</v>
      </c>
      <c r="J69" s="60">
        <v>58.11495</v>
      </c>
      <c r="K69" s="13"/>
      <c r="L69" s="13"/>
      <c r="M69" s="13"/>
      <c r="N69" s="13"/>
      <c r="O69" s="10" t="s">
        <v>234</v>
      </c>
    </row>
    <row r="70" spans="1:15" s="19" customFormat="1" ht="84.75" customHeight="1" x14ac:dyDescent="0.15">
      <c r="A70" s="71" t="s">
        <v>189</v>
      </c>
      <c r="B70" s="10" t="s">
        <v>188</v>
      </c>
      <c r="C70" s="13">
        <f t="shared" si="13"/>
        <v>20088</v>
      </c>
      <c r="D70" s="13">
        <f t="shared" si="13"/>
        <v>55.951140000000002</v>
      </c>
      <c r="E70" s="60">
        <v>20088</v>
      </c>
      <c r="F70" s="60">
        <v>55.951140000000002</v>
      </c>
      <c r="G70" s="60"/>
      <c r="H70" s="60"/>
      <c r="I70" s="60"/>
      <c r="J70" s="60"/>
      <c r="K70" s="13"/>
      <c r="L70" s="13"/>
      <c r="M70" s="13"/>
      <c r="N70" s="13"/>
      <c r="O70" s="74" t="s">
        <v>233</v>
      </c>
    </row>
    <row r="71" spans="1:15" s="19" customFormat="1" ht="57.75" customHeight="1" x14ac:dyDescent="0.15">
      <c r="A71" s="71" t="s">
        <v>191</v>
      </c>
      <c r="B71" s="10" t="s">
        <v>190</v>
      </c>
      <c r="C71" s="13">
        <f t="shared" ref="C71" si="14">E71+I71+K71+M71</f>
        <v>49131.009999999995</v>
      </c>
      <c r="D71" s="13">
        <f t="shared" ref="D71" si="15">F71+J71+L71+N71</f>
        <v>0</v>
      </c>
      <c r="E71" s="60">
        <v>48639.7</v>
      </c>
      <c r="F71" s="60"/>
      <c r="G71" s="60"/>
      <c r="H71" s="60">
        <v>491.31</v>
      </c>
      <c r="I71" s="60">
        <v>491.31</v>
      </c>
      <c r="J71" s="60"/>
      <c r="K71" s="13"/>
      <c r="L71" s="13"/>
      <c r="M71" s="13"/>
      <c r="N71" s="13"/>
      <c r="O71" s="10" t="s">
        <v>232</v>
      </c>
    </row>
    <row r="72" spans="1:15" s="19" customFormat="1" ht="63" x14ac:dyDescent="0.15">
      <c r="A72" s="32" t="s">
        <v>44</v>
      </c>
      <c r="B72" s="28" t="s">
        <v>45</v>
      </c>
      <c r="C72" s="52">
        <f>C73+C74+C75</f>
        <v>115610.7</v>
      </c>
      <c r="D72" s="52">
        <f t="shared" ref="D72:J72" si="16">D73+D74+D75</f>
        <v>106610.10595000001</v>
      </c>
      <c r="E72" s="52">
        <f t="shared" si="16"/>
        <v>9180</v>
      </c>
      <c r="F72" s="52">
        <f t="shared" si="16"/>
        <v>6866.0519999999997</v>
      </c>
      <c r="G72" s="52">
        <f t="shared" si="16"/>
        <v>20978.799999999999</v>
      </c>
      <c r="H72" s="52">
        <f t="shared" si="16"/>
        <v>20986</v>
      </c>
      <c r="I72" s="52">
        <f t="shared" si="16"/>
        <v>20986</v>
      </c>
      <c r="J72" s="52">
        <f t="shared" si="16"/>
        <v>15442.32835</v>
      </c>
      <c r="K72" s="52">
        <f>K73+K74+K75</f>
        <v>0</v>
      </c>
      <c r="L72" s="52">
        <f>L73+L74+L75</f>
        <v>0</v>
      </c>
      <c r="M72" s="52">
        <f>M73+M74+M75</f>
        <v>85444.7</v>
      </c>
      <c r="N72" s="52">
        <f>N73+N74+N75</f>
        <v>84301.725600000005</v>
      </c>
      <c r="O72" s="34"/>
    </row>
    <row r="73" spans="1:15" s="19" customFormat="1" ht="101.25" x14ac:dyDescent="0.15">
      <c r="A73" s="57" t="s">
        <v>46</v>
      </c>
      <c r="B73" s="6" t="s">
        <v>47</v>
      </c>
      <c r="C73" s="48">
        <f>E73+H73+K73+M73</f>
        <v>85444.7</v>
      </c>
      <c r="D73" s="48">
        <f>F73+J73+L73+N73</f>
        <v>84301.725600000005</v>
      </c>
      <c r="E73" s="48">
        <v>0</v>
      </c>
      <c r="F73" s="48">
        <v>0</v>
      </c>
      <c r="G73" s="48">
        <v>0</v>
      </c>
      <c r="H73" s="48">
        <v>0</v>
      </c>
      <c r="I73" s="48">
        <v>0</v>
      </c>
      <c r="J73" s="48">
        <v>0</v>
      </c>
      <c r="K73" s="48">
        <v>0</v>
      </c>
      <c r="L73" s="48">
        <v>0</v>
      </c>
      <c r="M73" s="48">
        <v>85444.7</v>
      </c>
      <c r="N73" s="75">
        <v>84301.725600000005</v>
      </c>
      <c r="O73" s="76" t="s">
        <v>222</v>
      </c>
    </row>
    <row r="74" spans="1:15" s="19" customFormat="1" ht="139.5" customHeight="1" x14ac:dyDescent="0.15">
      <c r="A74" s="57" t="s">
        <v>85</v>
      </c>
      <c r="B74" s="6" t="s">
        <v>48</v>
      </c>
      <c r="C74" s="48">
        <f>E74+H74+K74+M74</f>
        <v>20886</v>
      </c>
      <c r="D74" s="48">
        <f>F74+J74+L74+N74</f>
        <v>15367.36535</v>
      </c>
      <c r="E74" s="48">
        <v>0</v>
      </c>
      <c r="F74" s="48">
        <v>0</v>
      </c>
      <c r="G74" s="48">
        <v>20886</v>
      </c>
      <c r="H74" s="48">
        <v>20886</v>
      </c>
      <c r="I74" s="48">
        <v>20886</v>
      </c>
      <c r="J74" s="48">
        <v>15367.36535</v>
      </c>
      <c r="K74" s="48">
        <v>0</v>
      </c>
      <c r="L74" s="48">
        <v>0</v>
      </c>
      <c r="M74" s="48">
        <v>0</v>
      </c>
      <c r="N74" s="48">
        <v>0</v>
      </c>
      <c r="O74" s="73" t="s">
        <v>231</v>
      </c>
    </row>
    <row r="75" spans="1:15" s="19" customFormat="1" ht="82.5" customHeight="1" x14ac:dyDescent="0.15">
      <c r="A75" s="57" t="s">
        <v>155</v>
      </c>
      <c r="B75" s="10" t="s">
        <v>132</v>
      </c>
      <c r="C75" s="13">
        <f>E75+H75+K75+M75</f>
        <v>9280</v>
      </c>
      <c r="D75" s="13">
        <f>F75+J75</f>
        <v>6941.0149999999994</v>
      </c>
      <c r="E75" s="60">
        <v>9180</v>
      </c>
      <c r="F75" s="60">
        <v>6866.0519999999997</v>
      </c>
      <c r="G75" s="60">
        <v>92.8</v>
      </c>
      <c r="H75" s="60">
        <v>100</v>
      </c>
      <c r="I75" s="60">
        <v>100</v>
      </c>
      <c r="J75" s="60">
        <v>74.962999999999994</v>
      </c>
      <c r="K75" s="13"/>
      <c r="L75" s="13"/>
      <c r="M75" s="13"/>
      <c r="N75" s="13"/>
      <c r="O75" s="10" t="s">
        <v>230</v>
      </c>
    </row>
    <row r="76" spans="1:15" s="19" customFormat="1" ht="42" x14ac:dyDescent="0.15">
      <c r="A76" s="32" t="s">
        <v>49</v>
      </c>
      <c r="B76" s="28" t="s">
        <v>50</v>
      </c>
      <c r="C76" s="52">
        <f>C77+C78+C79+C80+C81+C82+C84+C85</f>
        <v>116439.71266</v>
      </c>
      <c r="D76" s="52">
        <f t="shared" ref="D76:J76" si="17">D77+D78+D79+D80+D81+D82+D84+D85</f>
        <v>78827.148659999992</v>
      </c>
      <c r="E76" s="52">
        <f t="shared" si="17"/>
        <v>23760</v>
      </c>
      <c r="F76" s="52">
        <f t="shared" si="17"/>
        <v>19800</v>
      </c>
      <c r="G76" s="52">
        <f t="shared" si="17"/>
        <v>66654.116000000009</v>
      </c>
      <c r="H76" s="52">
        <f t="shared" si="17"/>
        <v>92679.71265999999</v>
      </c>
      <c r="I76" s="52">
        <f t="shared" si="17"/>
        <v>92679.71265999999</v>
      </c>
      <c r="J76" s="52">
        <f t="shared" si="17"/>
        <v>59027.148659999999</v>
      </c>
      <c r="K76" s="52">
        <f>K77+K78+K79+K80+K81+K82</f>
        <v>0</v>
      </c>
      <c r="L76" s="52">
        <f>L77+L78+L79+L80+L81+L82</f>
        <v>0</v>
      </c>
      <c r="M76" s="52">
        <f>M77+M78+M79+M80+M81+M82</f>
        <v>0</v>
      </c>
      <c r="N76" s="52">
        <f>N77+N78+N79+N80+N81+N82</f>
        <v>0</v>
      </c>
      <c r="O76" s="35"/>
    </row>
    <row r="77" spans="1:15" s="19" customFormat="1" ht="56.25" x14ac:dyDescent="0.15">
      <c r="A77" s="57" t="s">
        <v>51</v>
      </c>
      <c r="B77" s="6" t="s">
        <v>52</v>
      </c>
      <c r="C77" s="48">
        <f>E77+H77+K77+M77</f>
        <v>54863.976000000002</v>
      </c>
      <c r="D77" s="48">
        <f>F77+J77+L77+N77</f>
        <v>46350.394</v>
      </c>
      <c r="E77" s="48">
        <v>0</v>
      </c>
      <c r="F77" s="48">
        <v>0</v>
      </c>
      <c r="G77" s="51">
        <v>53962</v>
      </c>
      <c r="H77" s="51">
        <v>54863.976000000002</v>
      </c>
      <c r="I77" s="51">
        <v>54863.976000000002</v>
      </c>
      <c r="J77" s="51">
        <v>46350.394</v>
      </c>
      <c r="K77" s="48">
        <v>0</v>
      </c>
      <c r="L77" s="48">
        <v>0</v>
      </c>
      <c r="M77" s="48">
        <v>0</v>
      </c>
      <c r="N77" s="48">
        <v>0</v>
      </c>
      <c r="O77" s="18" t="s">
        <v>229</v>
      </c>
    </row>
    <row r="78" spans="1:15" s="19" customFormat="1" ht="45" x14ac:dyDescent="0.15">
      <c r="A78" s="57" t="s">
        <v>53</v>
      </c>
      <c r="B78" s="5" t="s">
        <v>54</v>
      </c>
      <c r="C78" s="48">
        <f>E78+H78+K78+M78</f>
        <v>3547.2159999999999</v>
      </c>
      <c r="D78" s="48">
        <f>F78+J78+L78+N78</f>
        <v>2769.8409999999999</v>
      </c>
      <c r="E78" s="48">
        <v>0</v>
      </c>
      <c r="F78" s="48">
        <v>0</v>
      </c>
      <c r="G78" s="51">
        <v>3547.2159999999999</v>
      </c>
      <c r="H78" s="51">
        <v>3547.2159999999999</v>
      </c>
      <c r="I78" s="51">
        <v>3547.2159999999999</v>
      </c>
      <c r="J78" s="51">
        <v>2769.8409999999999</v>
      </c>
      <c r="K78" s="48">
        <v>0</v>
      </c>
      <c r="L78" s="48">
        <v>0</v>
      </c>
      <c r="M78" s="48">
        <v>0</v>
      </c>
      <c r="N78" s="48">
        <v>0</v>
      </c>
      <c r="O78" s="73" t="s">
        <v>228</v>
      </c>
    </row>
    <row r="79" spans="1:15" s="19" customFormat="1" ht="56.25" x14ac:dyDescent="0.15">
      <c r="A79" s="57" t="s">
        <v>55</v>
      </c>
      <c r="B79" s="5" t="s">
        <v>77</v>
      </c>
      <c r="C79" s="48">
        <f>E79+H79+K79+M79</f>
        <v>1602.954</v>
      </c>
      <c r="D79" s="48">
        <f>F79+J79+L79+N79</f>
        <v>1249.9670000000001</v>
      </c>
      <c r="E79" s="48">
        <v>0</v>
      </c>
      <c r="F79" s="48">
        <v>0</v>
      </c>
      <c r="G79" s="51">
        <v>1404.9</v>
      </c>
      <c r="H79" s="51">
        <v>1602.954</v>
      </c>
      <c r="I79" s="51">
        <v>1602.954</v>
      </c>
      <c r="J79" s="51">
        <v>1249.9670000000001</v>
      </c>
      <c r="K79" s="48">
        <v>0</v>
      </c>
      <c r="L79" s="48">
        <v>0</v>
      </c>
      <c r="M79" s="48">
        <v>0</v>
      </c>
      <c r="N79" s="48">
        <v>0</v>
      </c>
      <c r="O79" s="73" t="s">
        <v>227</v>
      </c>
    </row>
    <row r="80" spans="1:15" s="19" customFormat="1" ht="72" customHeight="1" x14ac:dyDescent="0.15">
      <c r="A80" s="57" t="s">
        <v>57</v>
      </c>
      <c r="B80" s="6" t="s">
        <v>56</v>
      </c>
      <c r="C80" s="48">
        <f>E80+H80+K80+M80</f>
        <v>1500</v>
      </c>
      <c r="D80" s="48">
        <f>F80+J80+L80+N80</f>
        <v>731.78</v>
      </c>
      <c r="E80" s="48">
        <v>0</v>
      </c>
      <c r="F80" s="48">
        <v>0</v>
      </c>
      <c r="G80" s="51">
        <v>1500</v>
      </c>
      <c r="H80" s="51">
        <v>1500</v>
      </c>
      <c r="I80" s="51">
        <v>1500</v>
      </c>
      <c r="J80" s="51">
        <v>731.78</v>
      </c>
      <c r="K80" s="48">
        <v>0</v>
      </c>
      <c r="L80" s="48">
        <v>0</v>
      </c>
      <c r="M80" s="48">
        <v>0</v>
      </c>
      <c r="N80" s="48">
        <v>0</v>
      </c>
      <c r="O80" s="73" t="s">
        <v>226</v>
      </c>
    </row>
    <row r="81" spans="1:15" s="19" customFormat="1" ht="60.75" customHeight="1" x14ac:dyDescent="0.15">
      <c r="A81" s="57" t="s">
        <v>86</v>
      </c>
      <c r="B81" s="8" t="s">
        <v>58</v>
      </c>
      <c r="C81" s="48">
        <f>E81+H81+K81+M81</f>
        <v>24000</v>
      </c>
      <c r="D81" s="48">
        <f>F81+J81+L81+N81</f>
        <v>20000</v>
      </c>
      <c r="E81" s="51">
        <v>23760</v>
      </c>
      <c r="F81" s="51">
        <v>19800</v>
      </c>
      <c r="G81" s="51">
        <v>240</v>
      </c>
      <c r="H81" s="51">
        <v>240</v>
      </c>
      <c r="I81" s="51">
        <v>240</v>
      </c>
      <c r="J81" s="51">
        <v>200</v>
      </c>
      <c r="K81" s="48">
        <v>0</v>
      </c>
      <c r="L81" s="48">
        <v>0</v>
      </c>
      <c r="M81" s="48">
        <v>0</v>
      </c>
      <c r="N81" s="48">
        <v>0</v>
      </c>
      <c r="O81" s="73" t="s">
        <v>252</v>
      </c>
    </row>
    <row r="82" spans="1:15" s="19" customFormat="1" ht="90" x14ac:dyDescent="0.2">
      <c r="A82" s="36" t="s">
        <v>120</v>
      </c>
      <c r="B82" s="37" t="s">
        <v>121</v>
      </c>
      <c r="C82" s="39">
        <f>C83</f>
        <v>7725.1666599999999</v>
      </c>
      <c r="D82" s="39">
        <f t="shared" ref="D82:J82" si="18">D83</f>
        <v>7725.1666599999999</v>
      </c>
      <c r="E82" s="62">
        <f t="shared" si="18"/>
        <v>0</v>
      </c>
      <c r="F82" s="62">
        <f t="shared" si="18"/>
        <v>0</v>
      </c>
      <c r="G82" s="62">
        <f t="shared" si="18"/>
        <v>6000</v>
      </c>
      <c r="H82" s="62">
        <f t="shared" si="18"/>
        <v>7725.1666599999999</v>
      </c>
      <c r="I82" s="62">
        <f t="shared" si="18"/>
        <v>7725.1666599999999</v>
      </c>
      <c r="J82" s="62">
        <f t="shared" si="18"/>
        <v>7725.1666599999999</v>
      </c>
      <c r="K82" s="39">
        <f>K83</f>
        <v>0</v>
      </c>
      <c r="L82" s="39">
        <f>L83</f>
        <v>0</v>
      </c>
      <c r="M82" s="39">
        <f>M83</f>
        <v>0</v>
      </c>
      <c r="N82" s="39">
        <f>N83</f>
        <v>0</v>
      </c>
      <c r="O82" s="38"/>
    </row>
    <row r="83" spans="1:15" s="19" customFormat="1" ht="45" x14ac:dyDescent="0.2">
      <c r="A83" s="57" t="s">
        <v>192</v>
      </c>
      <c r="B83" s="15" t="s">
        <v>76</v>
      </c>
      <c r="C83" s="13">
        <f>E83+H83+K83+M83</f>
        <v>7725.1666599999999</v>
      </c>
      <c r="D83" s="13">
        <f>F83+J83+L83+N83</f>
        <v>7725.1666599999999</v>
      </c>
      <c r="E83" s="60"/>
      <c r="F83" s="60"/>
      <c r="G83" s="60">
        <v>6000</v>
      </c>
      <c r="H83" s="60">
        <v>7725.1666599999999</v>
      </c>
      <c r="I83" s="60">
        <v>7725.1666599999999</v>
      </c>
      <c r="J83" s="60">
        <v>7725.1666599999999</v>
      </c>
      <c r="K83" s="13"/>
      <c r="L83" s="13"/>
      <c r="M83" s="13"/>
      <c r="N83" s="13"/>
      <c r="O83" s="10" t="s">
        <v>197</v>
      </c>
    </row>
    <row r="84" spans="1:15" s="19" customFormat="1" ht="61.5" customHeight="1" x14ac:dyDescent="0.15">
      <c r="A84" s="71" t="s">
        <v>193</v>
      </c>
      <c r="B84" s="10" t="s">
        <v>194</v>
      </c>
      <c r="C84" s="13">
        <f>E84+H84+K84+M84</f>
        <v>16400</v>
      </c>
      <c r="D84" s="13">
        <f>F84+J84+L84+N84</f>
        <v>0</v>
      </c>
      <c r="E84" s="60"/>
      <c r="F84" s="60"/>
      <c r="G84" s="60"/>
      <c r="H84" s="60">
        <v>16400</v>
      </c>
      <c r="I84" s="60">
        <v>16400</v>
      </c>
      <c r="J84" s="60"/>
      <c r="K84" s="13"/>
      <c r="L84" s="13"/>
      <c r="M84" s="13"/>
      <c r="N84" s="13"/>
      <c r="O84" s="10" t="s">
        <v>253</v>
      </c>
    </row>
    <row r="85" spans="1:15" s="19" customFormat="1" ht="67.5" x14ac:dyDescent="0.2">
      <c r="A85" s="71" t="s">
        <v>195</v>
      </c>
      <c r="B85" s="15" t="s">
        <v>196</v>
      </c>
      <c r="C85" s="13">
        <f>E85+H85+K85+M85</f>
        <v>6800.4</v>
      </c>
      <c r="D85" s="13">
        <f>F85+J85+L85+N85</f>
        <v>0</v>
      </c>
      <c r="E85" s="60"/>
      <c r="F85" s="60"/>
      <c r="G85" s="60"/>
      <c r="H85" s="60">
        <v>6800.4</v>
      </c>
      <c r="I85" s="60">
        <v>6800.4</v>
      </c>
      <c r="J85" s="60"/>
      <c r="K85" s="13"/>
      <c r="L85" s="13"/>
      <c r="M85" s="13"/>
      <c r="N85" s="13"/>
      <c r="O85" s="10" t="s">
        <v>198</v>
      </c>
    </row>
    <row r="86" spans="1:15" s="19" customFormat="1" ht="52.5" x14ac:dyDescent="0.15">
      <c r="A86" s="32" t="s">
        <v>59</v>
      </c>
      <c r="B86" s="33" t="s">
        <v>60</v>
      </c>
      <c r="C86" s="52">
        <f>C87</f>
        <v>0</v>
      </c>
      <c r="D86" s="52">
        <f t="shared" ref="D86:J86" si="19">D87</f>
        <v>0</v>
      </c>
      <c r="E86" s="52">
        <f t="shared" si="19"/>
        <v>0</v>
      </c>
      <c r="F86" s="52">
        <f t="shared" si="19"/>
        <v>0</v>
      </c>
      <c r="G86" s="52">
        <f t="shared" si="19"/>
        <v>0</v>
      </c>
      <c r="H86" s="52">
        <f t="shared" si="19"/>
        <v>0</v>
      </c>
      <c r="I86" s="52">
        <f t="shared" si="19"/>
        <v>0</v>
      </c>
      <c r="J86" s="52">
        <f t="shared" si="19"/>
        <v>0</v>
      </c>
      <c r="K86" s="52">
        <f>K87</f>
        <v>0</v>
      </c>
      <c r="L86" s="52">
        <f>L87</f>
        <v>0</v>
      </c>
      <c r="M86" s="52">
        <f>M87</f>
        <v>0</v>
      </c>
      <c r="N86" s="52">
        <f>N87</f>
        <v>0</v>
      </c>
      <c r="O86" s="35"/>
    </row>
    <row r="87" spans="1:15" s="19" customFormat="1" ht="45" x14ac:dyDescent="0.15">
      <c r="A87" s="57" t="s">
        <v>61</v>
      </c>
      <c r="B87" s="8" t="s">
        <v>62</v>
      </c>
      <c r="C87" s="48">
        <f>E87+H87+K87+M87</f>
        <v>0</v>
      </c>
      <c r="D87" s="48">
        <f>F87+J87+L87+N87</f>
        <v>0</v>
      </c>
      <c r="E87" s="48">
        <v>0</v>
      </c>
      <c r="F87" s="48">
        <v>0</v>
      </c>
      <c r="G87" s="48">
        <v>0</v>
      </c>
      <c r="H87" s="48">
        <v>0</v>
      </c>
      <c r="I87" s="48">
        <v>0</v>
      </c>
      <c r="J87" s="48">
        <v>0</v>
      </c>
      <c r="K87" s="48">
        <v>0</v>
      </c>
      <c r="L87" s="48">
        <v>0</v>
      </c>
      <c r="M87" s="48">
        <v>0</v>
      </c>
      <c r="N87" s="48">
        <v>0</v>
      </c>
      <c r="O87" s="18"/>
    </row>
    <row r="88" spans="1:15" s="19" customFormat="1" ht="42" x14ac:dyDescent="0.15">
      <c r="A88" s="32" t="s">
        <v>63</v>
      </c>
      <c r="B88" s="33" t="s">
        <v>64</v>
      </c>
      <c r="C88" s="52">
        <f>C89</f>
        <v>71878</v>
      </c>
      <c r="D88" s="52">
        <f t="shared" ref="D88:J89" si="20">D89</f>
        <v>27468.350259999999</v>
      </c>
      <c r="E88" s="52">
        <f t="shared" si="20"/>
        <v>71159.199999999997</v>
      </c>
      <c r="F88" s="52">
        <f t="shared" si="20"/>
        <v>27193.66676</v>
      </c>
      <c r="G88" s="52">
        <f t="shared" si="20"/>
        <v>718.8</v>
      </c>
      <c r="H88" s="52">
        <f t="shared" si="20"/>
        <v>718.8</v>
      </c>
      <c r="I88" s="52">
        <f t="shared" si="20"/>
        <v>718.8</v>
      </c>
      <c r="J88" s="52">
        <f t="shared" si="20"/>
        <v>274.68349999999998</v>
      </c>
      <c r="K88" s="52">
        <f t="shared" ref="K88:N89" si="21">K89</f>
        <v>0</v>
      </c>
      <c r="L88" s="52">
        <f t="shared" si="21"/>
        <v>0</v>
      </c>
      <c r="M88" s="52">
        <f t="shared" si="21"/>
        <v>0</v>
      </c>
      <c r="N88" s="52">
        <f t="shared" si="21"/>
        <v>0</v>
      </c>
      <c r="O88" s="34"/>
    </row>
    <row r="89" spans="1:15" s="19" customFormat="1" ht="44.25" customHeight="1" x14ac:dyDescent="0.2">
      <c r="A89" s="36" t="s">
        <v>73</v>
      </c>
      <c r="B89" s="37" t="s">
        <v>122</v>
      </c>
      <c r="C89" s="39">
        <f>E89+H89+K89+M89</f>
        <v>71878</v>
      </c>
      <c r="D89" s="39">
        <f>D90</f>
        <v>27468.350259999999</v>
      </c>
      <c r="E89" s="62">
        <f t="shared" si="20"/>
        <v>71159.199999999997</v>
      </c>
      <c r="F89" s="62">
        <f t="shared" si="20"/>
        <v>27193.66676</v>
      </c>
      <c r="G89" s="62">
        <f t="shared" si="20"/>
        <v>718.8</v>
      </c>
      <c r="H89" s="62">
        <f t="shared" si="20"/>
        <v>718.8</v>
      </c>
      <c r="I89" s="62">
        <f t="shared" si="20"/>
        <v>718.8</v>
      </c>
      <c r="J89" s="62">
        <f t="shared" si="20"/>
        <v>274.68349999999998</v>
      </c>
      <c r="K89" s="39">
        <f t="shared" si="21"/>
        <v>0</v>
      </c>
      <c r="L89" s="39">
        <f t="shared" si="21"/>
        <v>0</v>
      </c>
      <c r="M89" s="39">
        <f t="shared" si="21"/>
        <v>0</v>
      </c>
      <c r="N89" s="39">
        <f t="shared" si="21"/>
        <v>0</v>
      </c>
      <c r="O89" s="67"/>
    </row>
    <row r="90" spans="1:15" s="19" customFormat="1" ht="56.25" customHeight="1" x14ac:dyDescent="0.15">
      <c r="A90" s="57" t="s">
        <v>75</v>
      </c>
      <c r="B90" s="10" t="s">
        <v>74</v>
      </c>
      <c r="C90" s="13">
        <f>E90+H90+K90+M90</f>
        <v>71878</v>
      </c>
      <c r="D90" s="13">
        <f>F90+J90+L90+N90</f>
        <v>27468.350259999999</v>
      </c>
      <c r="E90" s="60">
        <v>71159.199999999997</v>
      </c>
      <c r="F90" s="60">
        <v>27193.66676</v>
      </c>
      <c r="G90" s="60">
        <v>718.8</v>
      </c>
      <c r="H90" s="60">
        <v>718.8</v>
      </c>
      <c r="I90" s="60">
        <v>718.8</v>
      </c>
      <c r="J90" s="60">
        <v>274.68349999999998</v>
      </c>
      <c r="K90" s="13"/>
      <c r="L90" s="13"/>
      <c r="M90" s="13"/>
      <c r="N90" s="13"/>
      <c r="O90" s="10" t="s">
        <v>225</v>
      </c>
    </row>
    <row r="91" spans="1:15" s="19" customFormat="1" ht="63" x14ac:dyDescent="0.15">
      <c r="A91" s="27" t="s">
        <v>65</v>
      </c>
      <c r="B91" s="28" t="s">
        <v>66</v>
      </c>
      <c r="C91" s="52">
        <f>C92</f>
        <v>2871371.1</v>
      </c>
      <c r="D91" s="52">
        <f t="shared" ref="D91:J91" si="22">D92</f>
        <v>2392809.25</v>
      </c>
      <c r="E91" s="52">
        <f t="shared" si="22"/>
        <v>0</v>
      </c>
      <c r="F91" s="52">
        <f t="shared" si="22"/>
        <v>0</v>
      </c>
      <c r="G91" s="52">
        <f t="shared" si="22"/>
        <v>2871371.1</v>
      </c>
      <c r="H91" s="52">
        <f t="shared" si="22"/>
        <v>2871371.1</v>
      </c>
      <c r="I91" s="52">
        <f t="shared" si="22"/>
        <v>2871371.1</v>
      </c>
      <c r="J91" s="52">
        <f t="shared" si="22"/>
        <v>2392809.25</v>
      </c>
      <c r="K91" s="52">
        <f>K92</f>
        <v>0</v>
      </c>
      <c r="L91" s="52">
        <f>L92</f>
        <v>0</v>
      </c>
      <c r="M91" s="52">
        <f>M92</f>
        <v>0</v>
      </c>
      <c r="N91" s="52">
        <f>N92</f>
        <v>0</v>
      </c>
      <c r="O91" s="29"/>
    </row>
    <row r="92" spans="1:15" s="19" customFormat="1" ht="45" x14ac:dyDescent="0.15">
      <c r="A92" s="57" t="s">
        <v>67</v>
      </c>
      <c r="B92" s="6" t="s">
        <v>68</v>
      </c>
      <c r="C92" s="48">
        <f>E92+H92+K92+M92</f>
        <v>2871371.1</v>
      </c>
      <c r="D92" s="48">
        <f>F92+J92+L92+N92</f>
        <v>2392809.25</v>
      </c>
      <c r="E92" s="48">
        <v>0</v>
      </c>
      <c r="F92" s="48">
        <v>0</v>
      </c>
      <c r="G92" s="48">
        <v>2871371.1</v>
      </c>
      <c r="H92" s="48">
        <v>2871371.1</v>
      </c>
      <c r="I92" s="48">
        <v>2871371.1</v>
      </c>
      <c r="J92" s="48">
        <v>2392809.25</v>
      </c>
      <c r="K92" s="48">
        <v>0</v>
      </c>
      <c r="L92" s="48">
        <v>0</v>
      </c>
      <c r="M92" s="48">
        <v>0</v>
      </c>
      <c r="N92" s="48">
        <v>0</v>
      </c>
      <c r="O92" s="73" t="s">
        <v>224</v>
      </c>
    </row>
    <row r="93" spans="1:15" s="19" customFormat="1" ht="112.5" x14ac:dyDescent="0.15">
      <c r="A93" s="57" t="s">
        <v>69</v>
      </c>
      <c r="B93" s="6" t="s">
        <v>70</v>
      </c>
      <c r="C93" s="48">
        <f>E93+H93+K93+M93</f>
        <v>143997.5</v>
      </c>
      <c r="D93" s="48">
        <f>F93+J93+L93+N93</f>
        <v>108067.77308</v>
      </c>
      <c r="E93" s="48">
        <v>0</v>
      </c>
      <c r="F93" s="48">
        <v>0</v>
      </c>
      <c r="G93" s="48">
        <v>0</v>
      </c>
      <c r="H93" s="48">
        <v>0</v>
      </c>
      <c r="I93" s="48">
        <v>0</v>
      </c>
      <c r="J93" s="48">
        <v>0</v>
      </c>
      <c r="K93" s="48">
        <v>0</v>
      </c>
      <c r="L93" s="48">
        <v>0</v>
      </c>
      <c r="M93" s="48">
        <v>143997.5</v>
      </c>
      <c r="N93" s="69">
        <v>108067.77308</v>
      </c>
      <c r="O93" s="77" t="s">
        <v>223</v>
      </c>
    </row>
    <row r="94" spans="1:15" s="9" customFormat="1" x14ac:dyDescent="0.25">
      <c r="A94" s="27"/>
      <c r="B94" s="30" t="s">
        <v>127</v>
      </c>
      <c r="C94" s="54">
        <f>E94+H94+M94</f>
        <v>14484206.578030001</v>
      </c>
      <c r="D94" s="54">
        <f t="shared" ref="D94:N94" si="23">D7+D72+D76+D86+D88+D91</f>
        <v>10450503.005689997</v>
      </c>
      <c r="E94" s="54">
        <f t="shared" si="23"/>
        <v>2371006.1250000005</v>
      </c>
      <c r="F94" s="54">
        <f t="shared" si="23"/>
        <v>1595968.6987699999</v>
      </c>
      <c r="G94" s="54">
        <f t="shared" si="23"/>
        <v>4990501.5066599995</v>
      </c>
      <c r="H94" s="54">
        <f t="shared" si="23"/>
        <v>5013022.6530300006</v>
      </c>
      <c r="I94" s="54">
        <f t="shared" si="23"/>
        <v>5013022.6530300006</v>
      </c>
      <c r="J94" s="54">
        <f t="shared" si="23"/>
        <v>4150095.9101800001</v>
      </c>
      <c r="K94" s="53">
        <f t="shared" si="23"/>
        <v>0</v>
      </c>
      <c r="L94" s="53">
        <f t="shared" si="23"/>
        <v>0</v>
      </c>
      <c r="M94" s="53">
        <f t="shared" si="23"/>
        <v>7100177.7999999998</v>
      </c>
      <c r="N94" s="54">
        <f t="shared" si="23"/>
        <v>4704870.4367399998</v>
      </c>
      <c r="O94" s="31"/>
    </row>
    <row r="95" spans="1:15" s="9" customFormat="1" x14ac:dyDescent="0.25">
      <c r="A95" s="20"/>
      <c r="B95" s="26"/>
      <c r="C95" s="55"/>
      <c r="D95" s="55"/>
      <c r="E95" s="65"/>
      <c r="F95" s="65"/>
      <c r="G95" s="65"/>
      <c r="H95" s="65"/>
      <c r="I95" s="65"/>
      <c r="J95" s="65"/>
      <c r="K95" s="56"/>
      <c r="L95" s="56"/>
      <c r="M95" s="56"/>
      <c r="N95" s="56"/>
      <c r="O95" s="12"/>
    </row>
    <row r="96" spans="1:15" s="9" customFormat="1" x14ac:dyDescent="0.25">
      <c r="A96" s="20" t="s">
        <v>171</v>
      </c>
      <c r="B96" s="26" t="s">
        <v>207</v>
      </c>
      <c r="C96" s="55"/>
      <c r="D96" s="55"/>
      <c r="E96" s="65"/>
      <c r="F96" s="65"/>
      <c r="G96" s="65"/>
      <c r="H96" s="65"/>
      <c r="I96" s="65"/>
      <c r="J96" s="65"/>
      <c r="K96" s="56"/>
      <c r="L96" s="56"/>
      <c r="M96" s="56"/>
      <c r="N96" s="56"/>
      <c r="O96" s="12"/>
    </row>
    <row r="97" spans="1:15" s="9" customFormat="1" x14ac:dyDescent="0.25">
      <c r="A97" s="20"/>
      <c r="B97" s="26"/>
      <c r="C97" s="55"/>
      <c r="D97" s="55"/>
      <c r="E97" s="65"/>
      <c r="F97" s="65"/>
      <c r="G97" s="65"/>
      <c r="H97" s="65"/>
      <c r="I97" s="65"/>
      <c r="J97" s="65"/>
      <c r="K97" s="56"/>
      <c r="L97" s="56"/>
      <c r="M97" s="56"/>
      <c r="N97" s="56"/>
      <c r="O97" s="12"/>
    </row>
    <row r="98" spans="1:15" s="9" customFormat="1" x14ac:dyDescent="0.25">
      <c r="A98" s="20"/>
      <c r="B98" s="26"/>
      <c r="C98" s="55"/>
      <c r="D98" s="55"/>
      <c r="E98" s="65"/>
      <c r="F98" s="65"/>
      <c r="G98" s="65"/>
      <c r="H98" s="65"/>
      <c r="I98" s="65"/>
      <c r="J98" s="65"/>
      <c r="K98" s="56"/>
      <c r="L98" s="56"/>
      <c r="M98" s="56"/>
      <c r="N98" s="56"/>
      <c r="O98" s="12"/>
    </row>
    <row r="99" spans="1:15" s="9" customFormat="1" x14ac:dyDescent="0.25">
      <c r="A99" s="20"/>
      <c r="B99" s="26"/>
      <c r="C99" s="55"/>
      <c r="D99" s="55"/>
      <c r="E99" s="65"/>
      <c r="F99" s="65"/>
      <c r="G99" s="65"/>
      <c r="H99" s="65"/>
      <c r="I99" s="65"/>
      <c r="J99" s="65"/>
      <c r="K99" s="56"/>
      <c r="L99" s="56"/>
      <c r="M99" s="56"/>
      <c r="N99" s="56"/>
      <c r="O99" s="12"/>
    </row>
    <row r="100" spans="1:15" s="9" customFormat="1" x14ac:dyDescent="0.25">
      <c r="A100" s="20"/>
      <c r="B100" s="26"/>
      <c r="C100" s="55"/>
      <c r="D100" s="55"/>
      <c r="E100" s="65"/>
      <c r="F100" s="65"/>
      <c r="G100" s="65"/>
      <c r="H100" s="65"/>
      <c r="I100" s="65"/>
      <c r="J100" s="65"/>
      <c r="K100" s="56"/>
      <c r="L100" s="56"/>
      <c r="M100" s="56"/>
      <c r="N100" s="56"/>
      <c r="O100" s="12"/>
    </row>
    <row r="101" spans="1:15" s="9" customFormat="1" x14ac:dyDescent="0.25">
      <c r="A101" s="20"/>
      <c r="B101" s="26"/>
      <c r="C101" s="55"/>
      <c r="D101" s="55"/>
      <c r="E101" s="65"/>
      <c r="F101" s="65"/>
      <c r="G101" s="65"/>
      <c r="H101" s="65"/>
      <c r="I101" s="65"/>
      <c r="J101" s="65"/>
      <c r="K101" s="56"/>
      <c r="L101" s="56"/>
      <c r="M101" s="56"/>
      <c r="N101" s="56"/>
      <c r="O101" s="12"/>
    </row>
    <row r="102" spans="1:15" s="9" customFormat="1" x14ac:dyDescent="0.25">
      <c r="A102" s="20"/>
      <c r="B102" s="26"/>
      <c r="C102" s="55"/>
      <c r="D102" s="55"/>
      <c r="E102" s="65"/>
      <c r="F102" s="65"/>
      <c r="G102" s="65"/>
      <c r="H102" s="65"/>
      <c r="I102" s="65"/>
      <c r="J102" s="65"/>
      <c r="K102" s="56"/>
      <c r="L102" s="56"/>
      <c r="M102" s="56"/>
      <c r="N102" s="56"/>
      <c r="O102" s="12"/>
    </row>
    <row r="103" spans="1:15" s="9" customFormat="1" x14ac:dyDescent="0.25">
      <c r="A103" s="20"/>
      <c r="B103" s="26"/>
      <c r="C103" s="55"/>
      <c r="D103" s="55"/>
      <c r="E103" s="65"/>
      <c r="F103" s="65"/>
      <c r="G103" s="65"/>
      <c r="H103" s="65"/>
      <c r="I103" s="65"/>
      <c r="J103" s="65"/>
      <c r="K103" s="56"/>
      <c r="L103" s="56"/>
      <c r="M103" s="56"/>
      <c r="N103" s="56"/>
      <c r="O103" s="12"/>
    </row>
    <row r="104" spans="1:15" s="9" customFormat="1" x14ac:dyDescent="0.25">
      <c r="A104" s="20"/>
      <c r="B104" s="26"/>
      <c r="C104" s="55"/>
      <c r="D104" s="55"/>
      <c r="E104" s="65"/>
      <c r="F104" s="65"/>
      <c r="G104" s="65"/>
      <c r="H104" s="65"/>
      <c r="I104" s="65"/>
      <c r="J104" s="65"/>
      <c r="K104" s="56"/>
      <c r="L104" s="56"/>
      <c r="M104" s="56"/>
      <c r="N104" s="56"/>
      <c r="O104" s="12"/>
    </row>
    <row r="105" spans="1:15" s="9" customFormat="1" x14ac:dyDescent="0.25">
      <c r="A105" s="20"/>
      <c r="B105" s="26"/>
      <c r="C105" s="55"/>
      <c r="D105" s="55"/>
      <c r="E105" s="65"/>
      <c r="F105" s="65"/>
      <c r="G105" s="65"/>
      <c r="H105" s="65"/>
      <c r="I105" s="65"/>
      <c r="J105" s="65"/>
      <c r="K105" s="56"/>
      <c r="L105" s="56"/>
      <c r="M105" s="56"/>
      <c r="N105" s="56"/>
      <c r="O105" s="12"/>
    </row>
    <row r="106" spans="1:15" s="9" customFormat="1" x14ac:dyDescent="0.25">
      <c r="A106" s="20"/>
      <c r="B106" s="26"/>
      <c r="C106" s="55"/>
      <c r="D106" s="55"/>
      <c r="E106" s="65"/>
      <c r="F106" s="65"/>
      <c r="G106" s="65"/>
      <c r="H106" s="65"/>
      <c r="I106" s="65"/>
      <c r="J106" s="65"/>
      <c r="K106" s="56"/>
      <c r="L106" s="56"/>
      <c r="M106" s="56"/>
      <c r="N106" s="56"/>
      <c r="O106" s="12"/>
    </row>
    <row r="107" spans="1:15" s="9" customFormat="1" x14ac:dyDescent="0.25">
      <c r="A107" s="20"/>
      <c r="B107" s="26"/>
      <c r="C107" s="55"/>
      <c r="D107" s="55"/>
      <c r="E107" s="65"/>
      <c r="F107" s="65"/>
      <c r="G107" s="65"/>
      <c r="H107" s="65"/>
      <c r="I107" s="65"/>
      <c r="J107" s="65"/>
      <c r="K107" s="56"/>
      <c r="L107" s="56"/>
      <c r="M107" s="56"/>
      <c r="N107" s="56"/>
      <c r="O107" s="12"/>
    </row>
    <row r="108" spans="1:15" s="9" customFormat="1" x14ac:dyDescent="0.25">
      <c r="A108" s="20"/>
      <c r="B108" s="26"/>
      <c r="C108" s="55"/>
      <c r="D108" s="55"/>
      <c r="E108" s="65"/>
      <c r="F108" s="65"/>
      <c r="G108" s="65"/>
      <c r="H108" s="65"/>
      <c r="I108" s="65"/>
      <c r="J108" s="65"/>
      <c r="K108" s="56"/>
      <c r="L108" s="56"/>
      <c r="M108" s="56"/>
      <c r="N108" s="56"/>
      <c r="O108" s="12"/>
    </row>
    <row r="109" spans="1:15" s="9" customFormat="1" x14ac:dyDescent="0.25">
      <c r="A109" s="20"/>
      <c r="B109" s="26"/>
      <c r="C109" s="55"/>
      <c r="D109" s="55"/>
      <c r="E109" s="65"/>
      <c r="F109" s="65"/>
      <c r="G109" s="65"/>
      <c r="H109" s="65"/>
      <c r="I109" s="65"/>
      <c r="J109" s="65"/>
      <c r="K109" s="56"/>
      <c r="L109" s="56"/>
      <c r="M109" s="56"/>
      <c r="N109" s="56"/>
      <c r="O109" s="12"/>
    </row>
    <row r="110" spans="1:15" s="9" customFormat="1" x14ac:dyDescent="0.25">
      <c r="A110" s="20"/>
      <c r="B110" s="26"/>
      <c r="C110" s="55"/>
      <c r="D110" s="55"/>
      <c r="E110" s="65"/>
      <c r="F110" s="65"/>
      <c r="G110" s="65"/>
      <c r="H110" s="65"/>
      <c r="I110" s="65"/>
      <c r="J110" s="65"/>
      <c r="K110" s="56"/>
      <c r="L110" s="56"/>
      <c r="M110" s="56"/>
      <c r="N110" s="56"/>
      <c r="O110" s="12"/>
    </row>
    <row r="111" spans="1:15" s="9" customFormat="1" x14ac:dyDescent="0.25">
      <c r="A111" s="20"/>
      <c r="B111" s="26"/>
      <c r="C111" s="55"/>
      <c r="D111" s="55"/>
      <c r="E111" s="65"/>
      <c r="F111" s="65"/>
      <c r="G111" s="65"/>
      <c r="H111" s="65"/>
      <c r="I111" s="65"/>
      <c r="J111" s="65"/>
      <c r="K111" s="56"/>
      <c r="L111" s="56"/>
      <c r="M111" s="56"/>
      <c r="N111" s="56"/>
      <c r="O111" s="12"/>
    </row>
    <row r="112" spans="1:15" s="9" customFormat="1" x14ac:dyDescent="0.25">
      <c r="A112" s="20"/>
      <c r="B112" s="26"/>
      <c r="C112" s="55"/>
      <c r="D112" s="55"/>
      <c r="E112" s="65"/>
      <c r="F112" s="65"/>
      <c r="G112" s="65"/>
      <c r="H112" s="65"/>
      <c r="I112" s="65"/>
      <c r="J112" s="65"/>
      <c r="K112" s="56"/>
      <c r="L112" s="56"/>
      <c r="M112" s="56"/>
      <c r="N112" s="56"/>
      <c r="O112" s="12"/>
    </row>
    <row r="113" spans="1:15" s="9" customFormat="1" x14ac:dyDescent="0.25">
      <c r="A113" s="20"/>
      <c r="B113" s="26"/>
      <c r="C113" s="55"/>
      <c r="D113" s="55"/>
      <c r="E113" s="65"/>
      <c r="F113" s="65"/>
      <c r="G113" s="65"/>
      <c r="H113" s="65"/>
      <c r="I113" s="65"/>
      <c r="J113" s="65"/>
      <c r="K113" s="56"/>
      <c r="L113" s="56"/>
      <c r="M113" s="56"/>
      <c r="N113" s="56"/>
      <c r="O113" s="12"/>
    </row>
    <row r="114" spans="1:15" s="9" customFormat="1" x14ac:dyDescent="0.25">
      <c r="A114" s="20"/>
      <c r="B114" s="26"/>
      <c r="C114" s="55"/>
      <c r="D114" s="55"/>
      <c r="E114" s="65"/>
      <c r="F114" s="65"/>
      <c r="G114" s="65"/>
      <c r="H114" s="65"/>
      <c r="I114" s="65"/>
      <c r="J114" s="65"/>
      <c r="K114" s="56"/>
      <c r="L114" s="56"/>
      <c r="M114" s="56"/>
      <c r="N114" s="56"/>
      <c r="O114" s="12"/>
    </row>
    <row r="115" spans="1:15" s="9" customFormat="1" x14ac:dyDescent="0.25">
      <c r="A115" s="20"/>
      <c r="B115" s="26"/>
      <c r="C115" s="55"/>
      <c r="D115" s="55"/>
      <c r="E115" s="65"/>
      <c r="F115" s="65"/>
      <c r="G115" s="65"/>
      <c r="H115" s="65"/>
      <c r="I115" s="65"/>
      <c r="J115" s="65"/>
      <c r="K115" s="56"/>
      <c r="L115" s="56"/>
      <c r="M115" s="56"/>
      <c r="N115" s="56"/>
      <c r="O115" s="12"/>
    </row>
    <row r="116" spans="1:15" s="9" customFormat="1" x14ac:dyDescent="0.25">
      <c r="A116" s="20"/>
      <c r="B116" s="26"/>
      <c r="C116" s="55"/>
      <c r="D116" s="55"/>
      <c r="E116" s="65"/>
      <c r="F116" s="65"/>
      <c r="G116" s="65"/>
      <c r="H116" s="65"/>
      <c r="I116" s="65"/>
      <c r="J116" s="65"/>
      <c r="K116" s="56"/>
      <c r="L116" s="56"/>
      <c r="M116" s="56"/>
      <c r="N116" s="56"/>
      <c r="O116" s="12"/>
    </row>
    <row r="117" spans="1:15" s="9" customFormat="1" x14ac:dyDescent="0.25">
      <c r="A117" s="20"/>
      <c r="B117" s="26"/>
      <c r="C117" s="55"/>
      <c r="D117" s="55"/>
      <c r="E117" s="65"/>
      <c r="F117" s="65"/>
      <c r="G117" s="65"/>
      <c r="H117" s="65"/>
      <c r="I117" s="65"/>
      <c r="J117" s="65"/>
      <c r="K117" s="56"/>
      <c r="L117" s="56"/>
      <c r="M117" s="56"/>
      <c r="N117" s="56"/>
      <c r="O117" s="12"/>
    </row>
    <row r="118" spans="1:15" s="9" customFormat="1" x14ac:dyDescent="0.25">
      <c r="A118" s="20"/>
      <c r="B118" s="26"/>
      <c r="C118" s="55"/>
      <c r="D118" s="55"/>
      <c r="E118" s="65"/>
      <c r="F118" s="65"/>
      <c r="G118" s="65"/>
      <c r="H118" s="65"/>
      <c r="I118" s="65"/>
      <c r="J118" s="65"/>
      <c r="K118" s="56"/>
      <c r="L118" s="56"/>
      <c r="M118" s="56"/>
      <c r="N118" s="56"/>
      <c r="O118" s="12"/>
    </row>
    <row r="119" spans="1:15" s="9" customFormat="1" x14ac:dyDescent="0.25">
      <c r="A119" s="20"/>
      <c r="B119" s="26"/>
      <c r="C119" s="55"/>
      <c r="D119" s="55"/>
      <c r="E119" s="65"/>
      <c r="F119" s="65"/>
      <c r="G119" s="65"/>
      <c r="H119" s="65"/>
      <c r="I119" s="65"/>
      <c r="J119" s="65"/>
      <c r="K119" s="56"/>
      <c r="L119" s="56"/>
      <c r="M119" s="56"/>
      <c r="N119" s="56"/>
      <c r="O119" s="12"/>
    </row>
    <row r="120" spans="1:15" s="9" customFormat="1" x14ac:dyDescent="0.25">
      <c r="A120" s="20"/>
      <c r="B120" s="26"/>
      <c r="C120" s="55"/>
      <c r="D120" s="55"/>
      <c r="E120" s="65"/>
      <c r="F120" s="65"/>
      <c r="G120" s="65"/>
      <c r="H120" s="65"/>
      <c r="I120" s="65"/>
      <c r="J120" s="65"/>
      <c r="K120" s="56"/>
      <c r="L120" s="56"/>
      <c r="M120" s="56"/>
      <c r="N120" s="56"/>
      <c r="O120" s="12"/>
    </row>
    <row r="121" spans="1:15" s="9" customFormat="1" x14ac:dyDescent="0.25">
      <c r="A121" s="20"/>
      <c r="B121" s="26"/>
      <c r="C121" s="55"/>
      <c r="D121" s="55"/>
      <c r="E121" s="65"/>
      <c r="F121" s="65"/>
      <c r="G121" s="65"/>
      <c r="H121" s="65"/>
      <c r="I121" s="65"/>
      <c r="J121" s="65"/>
      <c r="K121" s="56"/>
      <c r="L121" s="56"/>
      <c r="M121" s="56"/>
      <c r="N121" s="56"/>
      <c r="O121" s="12"/>
    </row>
    <row r="122" spans="1:15" s="9" customFormat="1" x14ac:dyDescent="0.25">
      <c r="A122" s="20"/>
      <c r="B122" s="26"/>
      <c r="C122" s="55"/>
      <c r="D122" s="55"/>
      <c r="E122" s="65"/>
      <c r="F122" s="65"/>
      <c r="G122" s="65"/>
      <c r="H122" s="65"/>
      <c r="I122" s="65"/>
      <c r="J122" s="65"/>
      <c r="K122" s="56"/>
      <c r="L122" s="56"/>
      <c r="M122" s="56"/>
      <c r="N122" s="56"/>
      <c r="O122" s="12"/>
    </row>
    <row r="123" spans="1:15" s="9" customFormat="1" x14ac:dyDescent="0.25">
      <c r="A123" s="20"/>
      <c r="B123" s="26"/>
      <c r="C123" s="55"/>
      <c r="D123" s="55"/>
      <c r="E123" s="65"/>
      <c r="F123" s="65"/>
      <c r="G123" s="65"/>
      <c r="H123" s="65"/>
      <c r="I123" s="65"/>
      <c r="J123" s="65"/>
      <c r="K123" s="56"/>
      <c r="L123" s="56"/>
      <c r="M123" s="56"/>
      <c r="N123" s="56"/>
      <c r="O123" s="12"/>
    </row>
    <row r="124" spans="1:15" s="9" customFormat="1" x14ac:dyDescent="0.25">
      <c r="A124" s="20"/>
      <c r="B124" s="26"/>
      <c r="C124" s="55"/>
      <c r="D124" s="55"/>
      <c r="E124" s="65"/>
      <c r="F124" s="65"/>
      <c r="G124" s="65"/>
      <c r="H124" s="65"/>
      <c r="I124" s="65"/>
      <c r="J124" s="65"/>
      <c r="K124" s="56"/>
      <c r="L124" s="56"/>
      <c r="M124" s="56"/>
      <c r="N124" s="56"/>
      <c r="O124" s="12"/>
    </row>
    <row r="125" spans="1:15" s="9" customFormat="1" x14ac:dyDescent="0.25">
      <c r="A125" s="20"/>
      <c r="B125" s="26"/>
      <c r="C125" s="55"/>
      <c r="D125" s="55"/>
      <c r="E125" s="65"/>
      <c r="F125" s="65"/>
      <c r="G125" s="65"/>
      <c r="H125" s="65"/>
      <c r="I125" s="65"/>
      <c r="J125" s="65"/>
      <c r="K125" s="56"/>
      <c r="L125" s="56"/>
      <c r="M125" s="56"/>
      <c r="N125" s="56"/>
      <c r="O125" s="12"/>
    </row>
    <row r="126" spans="1:15" s="9" customFormat="1" x14ac:dyDescent="0.25">
      <c r="A126" s="20"/>
      <c r="B126" s="26"/>
      <c r="C126" s="55"/>
      <c r="D126" s="55"/>
      <c r="E126" s="65"/>
      <c r="F126" s="65"/>
      <c r="G126" s="65"/>
      <c r="H126" s="65"/>
      <c r="I126" s="65"/>
      <c r="J126" s="65"/>
      <c r="K126" s="56"/>
      <c r="L126" s="56"/>
      <c r="M126" s="56"/>
      <c r="N126" s="56"/>
      <c r="O126" s="12"/>
    </row>
    <row r="127" spans="1:15" s="9" customFormat="1" x14ac:dyDescent="0.25">
      <c r="A127" s="20"/>
      <c r="B127" s="26"/>
      <c r="C127" s="55"/>
      <c r="D127" s="55"/>
      <c r="E127" s="65"/>
      <c r="F127" s="65"/>
      <c r="G127" s="65"/>
      <c r="H127" s="65"/>
      <c r="I127" s="65"/>
      <c r="J127" s="65"/>
      <c r="K127" s="56"/>
      <c r="L127" s="56"/>
      <c r="M127" s="56"/>
      <c r="N127" s="56"/>
      <c r="O127" s="12"/>
    </row>
    <row r="128" spans="1:15" s="9" customFormat="1" x14ac:dyDescent="0.25">
      <c r="A128" s="20"/>
      <c r="B128" s="26"/>
      <c r="C128" s="55"/>
      <c r="D128" s="55"/>
      <c r="E128" s="65"/>
      <c r="F128" s="65"/>
      <c r="G128" s="65"/>
      <c r="H128" s="65"/>
      <c r="I128" s="65"/>
      <c r="J128" s="65"/>
      <c r="K128" s="56"/>
      <c r="L128" s="56"/>
      <c r="M128" s="56"/>
      <c r="N128" s="56"/>
      <c r="O128" s="12"/>
    </row>
    <row r="129" spans="1:15" s="9" customFormat="1" x14ac:dyDescent="0.25">
      <c r="A129" s="20"/>
      <c r="B129" s="26"/>
      <c r="C129" s="55"/>
      <c r="D129" s="55"/>
      <c r="E129" s="65"/>
      <c r="F129" s="65"/>
      <c r="G129" s="65"/>
      <c r="H129" s="65"/>
      <c r="I129" s="65"/>
      <c r="J129" s="65"/>
      <c r="K129" s="56"/>
      <c r="L129" s="56"/>
      <c r="M129" s="56"/>
      <c r="N129" s="56"/>
      <c r="O129" s="12"/>
    </row>
    <row r="130" spans="1:15" s="9" customFormat="1" x14ac:dyDescent="0.25">
      <c r="A130" s="20"/>
      <c r="B130" s="26"/>
      <c r="C130" s="55"/>
      <c r="D130" s="55"/>
      <c r="E130" s="65"/>
      <c r="F130" s="65"/>
      <c r="G130" s="65"/>
      <c r="H130" s="65"/>
      <c r="I130" s="65"/>
      <c r="J130" s="65"/>
      <c r="K130" s="56"/>
      <c r="L130" s="56"/>
      <c r="M130" s="56"/>
      <c r="N130" s="56"/>
      <c r="O130" s="12"/>
    </row>
    <row r="131" spans="1:15" s="9" customFormat="1" x14ac:dyDescent="0.25">
      <c r="A131" s="20"/>
      <c r="B131" s="26"/>
      <c r="C131" s="55"/>
      <c r="D131" s="55"/>
      <c r="E131" s="65"/>
      <c r="F131" s="65"/>
      <c r="G131" s="65"/>
      <c r="H131" s="65"/>
      <c r="I131" s="65"/>
      <c r="J131" s="65"/>
      <c r="K131" s="56"/>
      <c r="L131" s="56"/>
      <c r="M131" s="56"/>
      <c r="N131" s="56"/>
      <c r="O131" s="12"/>
    </row>
    <row r="132" spans="1:15" s="9" customFormat="1" x14ac:dyDescent="0.25">
      <c r="A132" s="20"/>
      <c r="B132" s="26"/>
      <c r="C132" s="55"/>
      <c r="D132" s="55"/>
      <c r="E132" s="65"/>
      <c r="F132" s="65"/>
      <c r="G132" s="65"/>
      <c r="H132" s="65"/>
      <c r="I132" s="65"/>
      <c r="J132" s="65"/>
      <c r="K132" s="56"/>
      <c r="L132" s="56"/>
      <c r="M132" s="56"/>
      <c r="N132" s="56"/>
      <c r="O132" s="12"/>
    </row>
    <row r="133" spans="1:15" s="9" customFormat="1" x14ac:dyDescent="0.25">
      <c r="A133" s="20"/>
      <c r="B133" s="26"/>
      <c r="C133" s="55"/>
      <c r="D133" s="55"/>
      <c r="E133" s="65"/>
      <c r="F133" s="65"/>
      <c r="G133" s="65"/>
      <c r="H133" s="65"/>
      <c r="I133" s="65"/>
      <c r="J133" s="65"/>
      <c r="K133" s="56"/>
      <c r="L133" s="56"/>
      <c r="M133" s="56"/>
      <c r="N133" s="56"/>
      <c r="O133" s="12"/>
    </row>
    <row r="134" spans="1:15" s="9" customFormat="1" x14ac:dyDescent="0.25">
      <c r="A134" s="20"/>
      <c r="B134" s="26"/>
      <c r="C134" s="55"/>
      <c r="D134" s="55"/>
      <c r="E134" s="65"/>
      <c r="F134" s="65"/>
      <c r="G134" s="65"/>
      <c r="H134" s="65"/>
      <c r="I134" s="65"/>
      <c r="J134" s="65"/>
      <c r="K134" s="56"/>
      <c r="L134" s="56"/>
      <c r="M134" s="56"/>
      <c r="N134" s="56"/>
      <c r="O134" s="12"/>
    </row>
    <row r="135" spans="1:15" s="9" customFormat="1" x14ac:dyDescent="0.25">
      <c r="A135" s="20"/>
      <c r="B135" s="26"/>
      <c r="C135" s="55"/>
      <c r="D135" s="55"/>
      <c r="E135" s="65"/>
      <c r="F135" s="65"/>
      <c r="G135" s="65"/>
      <c r="H135" s="65"/>
      <c r="I135" s="65"/>
      <c r="J135" s="65"/>
      <c r="K135" s="56"/>
      <c r="L135" s="56"/>
      <c r="M135" s="56"/>
      <c r="N135" s="56"/>
      <c r="O135" s="12"/>
    </row>
    <row r="136" spans="1:15" s="9" customFormat="1" x14ac:dyDescent="0.25">
      <c r="A136" s="20"/>
      <c r="B136" s="26"/>
      <c r="C136" s="55"/>
      <c r="D136" s="55"/>
      <c r="E136" s="65"/>
      <c r="F136" s="65"/>
      <c r="G136" s="65"/>
      <c r="H136" s="65"/>
      <c r="I136" s="65"/>
      <c r="J136" s="65"/>
      <c r="K136" s="56"/>
      <c r="L136" s="56"/>
      <c r="M136" s="56"/>
      <c r="N136" s="56"/>
      <c r="O136" s="12"/>
    </row>
    <row r="137" spans="1:15" s="9" customFormat="1" x14ac:dyDescent="0.25">
      <c r="A137" s="20"/>
      <c r="B137" s="26"/>
      <c r="C137" s="55"/>
      <c r="D137" s="55"/>
      <c r="E137" s="65"/>
      <c r="F137" s="65"/>
      <c r="G137" s="65"/>
      <c r="H137" s="65"/>
      <c r="I137" s="65"/>
      <c r="J137" s="65"/>
      <c r="K137" s="56"/>
      <c r="L137" s="56"/>
      <c r="M137" s="56"/>
      <c r="N137" s="56"/>
      <c r="O137" s="12"/>
    </row>
    <row r="138" spans="1:15" s="9" customFormat="1" x14ac:dyDescent="0.25">
      <c r="A138" s="20"/>
      <c r="B138" s="26"/>
      <c r="C138" s="55"/>
      <c r="D138" s="55"/>
      <c r="E138" s="65"/>
      <c r="F138" s="65"/>
      <c r="G138" s="65"/>
      <c r="H138" s="65"/>
      <c r="I138" s="65"/>
      <c r="J138" s="65"/>
      <c r="K138" s="56"/>
      <c r="L138" s="56"/>
      <c r="M138" s="56"/>
      <c r="N138" s="56"/>
      <c r="O138" s="12"/>
    </row>
    <row r="139" spans="1:15" s="9" customFormat="1" x14ac:dyDescent="0.25">
      <c r="A139" s="20"/>
      <c r="B139" s="26"/>
      <c r="C139" s="55"/>
      <c r="D139" s="55"/>
      <c r="E139" s="65"/>
      <c r="F139" s="65"/>
      <c r="G139" s="65"/>
      <c r="H139" s="65"/>
      <c r="I139" s="65"/>
      <c r="J139" s="65"/>
      <c r="K139" s="56"/>
      <c r="L139" s="56"/>
      <c r="M139" s="56"/>
      <c r="N139" s="56"/>
      <c r="O139" s="12"/>
    </row>
    <row r="140" spans="1:15" s="9" customFormat="1" x14ac:dyDescent="0.25">
      <c r="A140" s="20"/>
      <c r="B140" s="26"/>
      <c r="C140" s="55"/>
      <c r="D140" s="55"/>
      <c r="E140" s="65"/>
      <c r="F140" s="65"/>
      <c r="G140" s="65"/>
      <c r="H140" s="65"/>
      <c r="I140" s="65"/>
      <c r="J140" s="65"/>
      <c r="K140" s="56"/>
      <c r="L140" s="56"/>
      <c r="M140" s="56"/>
      <c r="N140" s="56"/>
      <c r="O140" s="12"/>
    </row>
    <row r="141" spans="1:15" s="9" customFormat="1" x14ac:dyDescent="0.25">
      <c r="A141" s="20"/>
      <c r="B141" s="26"/>
      <c r="C141" s="55"/>
      <c r="D141" s="55"/>
      <c r="E141" s="65"/>
      <c r="F141" s="65"/>
      <c r="G141" s="65"/>
      <c r="H141" s="65"/>
      <c r="I141" s="65"/>
      <c r="J141" s="65"/>
      <c r="K141" s="56"/>
      <c r="L141" s="56"/>
      <c r="M141" s="56"/>
      <c r="N141" s="56"/>
      <c r="O141" s="12"/>
    </row>
    <row r="142" spans="1:15" s="9" customFormat="1" x14ac:dyDescent="0.25">
      <c r="A142" s="20"/>
      <c r="B142" s="26"/>
      <c r="C142" s="55"/>
      <c r="D142" s="55"/>
      <c r="E142" s="65"/>
      <c r="F142" s="65"/>
      <c r="G142" s="65"/>
      <c r="H142" s="65"/>
      <c r="I142" s="65"/>
      <c r="J142" s="65"/>
      <c r="K142" s="56"/>
      <c r="L142" s="56"/>
      <c r="M142" s="56"/>
      <c r="N142" s="56"/>
      <c r="O142" s="12"/>
    </row>
    <row r="143" spans="1:15" s="9" customFormat="1" x14ac:dyDescent="0.25">
      <c r="A143" s="20"/>
      <c r="B143" s="26"/>
      <c r="C143" s="55"/>
      <c r="D143" s="55"/>
      <c r="E143" s="65"/>
      <c r="F143" s="65"/>
      <c r="G143" s="65"/>
      <c r="H143" s="65"/>
      <c r="I143" s="65"/>
      <c r="J143" s="65"/>
      <c r="K143" s="56"/>
      <c r="L143" s="56"/>
      <c r="M143" s="56"/>
      <c r="N143" s="56"/>
      <c r="O143" s="12"/>
    </row>
    <row r="144" spans="1:15" s="9" customFormat="1" x14ac:dyDescent="0.25">
      <c r="A144" s="20"/>
      <c r="B144" s="26"/>
      <c r="C144" s="55"/>
      <c r="D144" s="55"/>
      <c r="E144" s="65"/>
      <c r="F144" s="65"/>
      <c r="G144" s="65"/>
      <c r="H144" s="65"/>
      <c r="I144" s="65"/>
      <c r="J144" s="65"/>
      <c r="K144" s="56"/>
      <c r="L144" s="56"/>
      <c r="M144" s="56"/>
      <c r="N144" s="56"/>
      <c r="O144" s="12"/>
    </row>
    <row r="145" spans="1:15" s="9" customFormat="1" x14ac:dyDescent="0.25">
      <c r="A145" s="20"/>
      <c r="B145" s="26"/>
      <c r="C145" s="55"/>
      <c r="D145" s="55"/>
      <c r="E145" s="65"/>
      <c r="F145" s="65"/>
      <c r="G145" s="65"/>
      <c r="H145" s="65"/>
      <c r="I145" s="65"/>
      <c r="J145" s="65"/>
      <c r="K145" s="56"/>
      <c r="L145" s="56"/>
      <c r="M145" s="56"/>
      <c r="N145" s="56"/>
      <c r="O145" s="12"/>
    </row>
    <row r="146" spans="1:15" s="9" customFormat="1" x14ac:dyDescent="0.25">
      <c r="A146" s="20"/>
      <c r="B146" s="26"/>
      <c r="C146" s="55"/>
      <c r="D146" s="55"/>
      <c r="E146" s="65"/>
      <c r="F146" s="65"/>
      <c r="G146" s="65"/>
      <c r="H146" s="65"/>
      <c r="I146" s="65"/>
      <c r="J146" s="65"/>
      <c r="K146" s="56"/>
      <c r="L146" s="56"/>
      <c r="M146" s="56"/>
      <c r="N146" s="56"/>
      <c r="O146" s="12"/>
    </row>
    <row r="147" spans="1:15" s="9" customFormat="1" x14ac:dyDescent="0.25">
      <c r="A147" s="20"/>
      <c r="B147" s="26"/>
      <c r="C147" s="55"/>
      <c r="D147" s="55"/>
      <c r="E147" s="65"/>
      <c r="F147" s="65"/>
      <c r="G147" s="65"/>
      <c r="H147" s="65"/>
      <c r="I147" s="65"/>
      <c r="J147" s="65"/>
      <c r="K147" s="56"/>
      <c r="L147" s="56"/>
      <c r="M147" s="56"/>
      <c r="N147" s="56"/>
      <c r="O147" s="12"/>
    </row>
    <row r="148" spans="1:15" s="9" customFormat="1" x14ac:dyDescent="0.25">
      <c r="A148" s="20"/>
      <c r="B148" s="26"/>
      <c r="C148" s="55"/>
      <c r="D148" s="55"/>
      <c r="E148" s="65"/>
      <c r="F148" s="65"/>
      <c r="G148" s="65"/>
      <c r="H148" s="65"/>
      <c r="I148" s="65"/>
      <c r="J148" s="65"/>
      <c r="K148" s="56"/>
      <c r="L148" s="56"/>
      <c r="M148" s="56"/>
      <c r="N148" s="56"/>
      <c r="O148" s="12"/>
    </row>
    <row r="149" spans="1:15" s="9" customFormat="1" x14ac:dyDescent="0.25">
      <c r="A149" s="20"/>
      <c r="B149" s="26"/>
      <c r="C149" s="55"/>
      <c r="D149" s="55"/>
      <c r="E149" s="65"/>
      <c r="F149" s="65"/>
      <c r="G149" s="65"/>
      <c r="H149" s="65"/>
      <c r="I149" s="65"/>
      <c r="J149" s="65"/>
      <c r="K149" s="56"/>
      <c r="L149" s="56"/>
      <c r="M149" s="56"/>
      <c r="N149" s="56"/>
      <c r="O149" s="12"/>
    </row>
    <row r="150" spans="1:15" s="9" customFormat="1" x14ac:dyDescent="0.25">
      <c r="A150" s="20"/>
      <c r="B150" s="26"/>
      <c r="C150" s="55"/>
      <c r="D150" s="55"/>
      <c r="E150" s="65"/>
      <c r="F150" s="65"/>
      <c r="G150" s="65"/>
      <c r="H150" s="65"/>
      <c r="I150" s="65"/>
      <c r="J150" s="65"/>
      <c r="K150" s="56"/>
      <c r="L150" s="56"/>
      <c r="M150" s="56"/>
      <c r="N150" s="56"/>
      <c r="O150" s="12"/>
    </row>
    <row r="151" spans="1:15" s="9" customFormat="1" x14ac:dyDescent="0.25">
      <c r="A151" s="20"/>
      <c r="B151" s="26"/>
      <c r="C151" s="55"/>
      <c r="D151" s="55"/>
      <c r="E151" s="65"/>
      <c r="F151" s="65"/>
      <c r="G151" s="65"/>
      <c r="H151" s="65"/>
      <c r="I151" s="65"/>
      <c r="J151" s="65"/>
      <c r="K151" s="56"/>
      <c r="L151" s="56"/>
      <c r="M151" s="56"/>
      <c r="N151" s="56"/>
      <c r="O151" s="12"/>
    </row>
    <row r="152" spans="1:15" s="9" customFormat="1" x14ac:dyDescent="0.25">
      <c r="A152" s="20"/>
      <c r="B152" s="26"/>
      <c r="C152" s="55"/>
      <c r="D152" s="55"/>
      <c r="E152" s="65"/>
      <c r="F152" s="65"/>
      <c r="G152" s="65"/>
      <c r="H152" s="65"/>
      <c r="I152" s="65"/>
      <c r="J152" s="65"/>
      <c r="K152" s="56"/>
      <c r="L152" s="56"/>
      <c r="M152" s="56"/>
      <c r="N152" s="56"/>
      <c r="O152" s="12"/>
    </row>
    <row r="153" spans="1:15" s="9" customFormat="1" x14ac:dyDescent="0.25">
      <c r="A153" s="20"/>
      <c r="B153" s="26"/>
      <c r="C153" s="55"/>
      <c r="D153" s="55"/>
      <c r="E153" s="65"/>
      <c r="F153" s="65"/>
      <c r="G153" s="65"/>
      <c r="H153" s="65"/>
      <c r="I153" s="65"/>
      <c r="J153" s="65"/>
      <c r="K153" s="56"/>
      <c r="L153" s="56"/>
      <c r="M153" s="56"/>
      <c r="N153" s="56"/>
      <c r="O153" s="12"/>
    </row>
    <row r="154" spans="1:15" s="9" customFormat="1" x14ac:dyDescent="0.25">
      <c r="A154" s="20"/>
      <c r="B154" s="26"/>
      <c r="C154" s="55"/>
      <c r="D154" s="55"/>
      <c r="E154" s="65"/>
      <c r="F154" s="65"/>
      <c r="G154" s="65"/>
      <c r="H154" s="65"/>
      <c r="I154" s="65"/>
      <c r="J154" s="65"/>
      <c r="K154" s="56"/>
      <c r="L154" s="56"/>
      <c r="M154" s="56"/>
      <c r="N154" s="56"/>
      <c r="O154" s="12"/>
    </row>
    <row r="155" spans="1:15" s="9" customFormat="1" x14ac:dyDescent="0.25">
      <c r="A155" s="20"/>
      <c r="B155" s="26"/>
      <c r="C155" s="55"/>
      <c r="D155" s="55"/>
      <c r="E155" s="65"/>
      <c r="F155" s="65"/>
      <c r="G155" s="65"/>
      <c r="H155" s="65"/>
      <c r="I155" s="65"/>
      <c r="J155" s="65"/>
      <c r="K155" s="56"/>
      <c r="L155" s="56"/>
      <c r="M155" s="56"/>
      <c r="N155" s="56"/>
      <c r="O155" s="12"/>
    </row>
    <row r="156" spans="1:15" s="9" customFormat="1" x14ac:dyDescent="0.25">
      <c r="A156" s="20"/>
      <c r="B156" s="26"/>
      <c r="C156" s="55"/>
      <c r="D156" s="55"/>
      <c r="E156" s="65"/>
      <c r="F156" s="65"/>
      <c r="G156" s="65"/>
      <c r="H156" s="65"/>
      <c r="I156" s="65"/>
      <c r="J156" s="65"/>
      <c r="K156" s="56"/>
      <c r="L156" s="56"/>
      <c r="M156" s="56"/>
      <c r="N156" s="56"/>
      <c r="O156" s="12"/>
    </row>
    <row r="157" spans="1:15" s="9" customFormat="1" x14ac:dyDescent="0.25">
      <c r="A157" s="20"/>
      <c r="B157" s="26"/>
      <c r="C157" s="55"/>
      <c r="D157" s="55"/>
      <c r="E157" s="65"/>
      <c r="F157" s="65"/>
      <c r="G157" s="65"/>
      <c r="H157" s="65"/>
      <c r="I157" s="65"/>
      <c r="J157" s="65"/>
      <c r="K157" s="56"/>
      <c r="L157" s="56"/>
      <c r="M157" s="56"/>
      <c r="N157" s="56"/>
      <c r="O157" s="12"/>
    </row>
    <row r="158" spans="1:15" s="9" customFormat="1" x14ac:dyDescent="0.25">
      <c r="A158" s="20"/>
      <c r="B158" s="26"/>
      <c r="C158" s="55"/>
      <c r="D158" s="55"/>
      <c r="E158" s="65"/>
      <c r="F158" s="65"/>
      <c r="G158" s="65"/>
      <c r="H158" s="65"/>
      <c r="I158" s="65"/>
      <c r="J158" s="65"/>
      <c r="K158" s="56"/>
      <c r="L158" s="56"/>
      <c r="M158" s="56"/>
      <c r="N158" s="56"/>
      <c r="O158" s="12"/>
    </row>
    <row r="159" spans="1:15" s="9" customFormat="1" x14ac:dyDescent="0.25">
      <c r="A159" s="20"/>
      <c r="B159" s="26"/>
      <c r="C159" s="55"/>
      <c r="D159" s="55"/>
      <c r="E159" s="65"/>
      <c r="F159" s="65"/>
      <c r="G159" s="65"/>
      <c r="H159" s="65"/>
      <c r="I159" s="65"/>
      <c r="J159" s="65"/>
      <c r="K159" s="56"/>
      <c r="L159" s="56"/>
      <c r="M159" s="56"/>
      <c r="N159" s="56"/>
      <c r="O159" s="12"/>
    </row>
    <row r="160" spans="1:15" s="9" customFormat="1" x14ac:dyDescent="0.25">
      <c r="A160" s="20"/>
      <c r="B160" s="26"/>
      <c r="C160" s="55"/>
      <c r="D160" s="55"/>
      <c r="E160" s="65"/>
      <c r="F160" s="65"/>
      <c r="G160" s="65"/>
      <c r="H160" s="65"/>
      <c r="I160" s="65"/>
      <c r="J160" s="65"/>
      <c r="K160" s="56"/>
      <c r="L160" s="56"/>
      <c r="M160" s="56"/>
      <c r="N160" s="56"/>
      <c r="O160" s="12"/>
    </row>
    <row r="161" spans="1:15" s="9" customFormat="1" x14ac:dyDescent="0.25">
      <c r="A161" s="20"/>
      <c r="B161" s="26"/>
      <c r="C161" s="55"/>
      <c r="D161" s="55"/>
      <c r="E161" s="65"/>
      <c r="F161" s="65"/>
      <c r="G161" s="65"/>
      <c r="H161" s="65"/>
      <c r="I161" s="65"/>
      <c r="J161" s="65"/>
      <c r="K161" s="56"/>
      <c r="L161" s="56"/>
      <c r="M161" s="56"/>
      <c r="N161" s="56"/>
      <c r="O161" s="12"/>
    </row>
    <row r="162" spans="1:15" s="9" customFormat="1" x14ac:dyDescent="0.25">
      <c r="A162" s="20"/>
      <c r="B162" s="26"/>
      <c r="C162" s="55"/>
      <c r="D162" s="55"/>
      <c r="E162" s="65"/>
      <c r="F162" s="65"/>
      <c r="G162" s="65"/>
      <c r="H162" s="65"/>
      <c r="I162" s="65"/>
      <c r="J162" s="65"/>
      <c r="K162" s="56"/>
      <c r="L162" s="56"/>
      <c r="M162" s="56"/>
      <c r="N162" s="56"/>
      <c r="O162" s="12"/>
    </row>
    <row r="163" spans="1:15" s="9" customFormat="1" x14ac:dyDescent="0.25">
      <c r="A163" s="20"/>
      <c r="B163" s="26"/>
      <c r="C163" s="55"/>
      <c r="D163" s="55"/>
      <c r="E163" s="65"/>
      <c r="F163" s="65"/>
      <c r="G163" s="65"/>
      <c r="H163" s="65"/>
      <c r="I163" s="65"/>
      <c r="J163" s="65"/>
      <c r="K163" s="56"/>
      <c r="L163" s="56"/>
      <c r="M163" s="56"/>
      <c r="N163" s="56"/>
      <c r="O163" s="12"/>
    </row>
    <row r="164" spans="1:15" s="9" customFormat="1" x14ac:dyDescent="0.25">
      <c r="A164" s="20"/>
      <c r="B164" s="26"/>
      <c r="C164" s="55"/>
      <c r="D164" s="55"/>
      <c r="E164" s="65"/>
      <c r="F164" s="65"/>
      <c r="G164" s="65"/>
      <c r="H164" s="65"/>
      <c r="I164" s="65"/>
      <c r="J164" s="65"/>
      <c r="K164" s="56"/>
      <c r="L164" s="56"/>
      <c r="M164" s="56"/>
      <c r="N164" s="56"/>
      <c r="O164" s="12"/>
    </row>
    <row r="165" spans="1:15" s="9" customFormat="1" x14ac:dyDescent="0.25">
      <c r="A165" s="20"/>
      <c r="B165" s="26"/>
      <c r="C165" s="55"/>
      <c r="D165" s="55"/>
      <c r="E165" s="65"/>
      <c r="F165" s="65"/>
      <c r="G165" s="65"/>
      <c r="H165" s="65"/>
      <c r="I165" s="65"/>
      <c r="J165" s="65"/>
      <c r="K165" s="56"/>
      <c r="L165" s="56"/>
      <c r="M165" s="56"/>
      <c r="N165" s="56"/>
      <c r="O165" s="12"/>
    </row>
    <row r="166" spans="1:15" s="9" customFormat="1" x14ac:dyDescent="0.25">
      <c r="A166" s="20"/>
      <c r="B166" s="26"/>
      <c r="C166" s="55"/>
      <c r="D166" s="55"/>
      <c r="E166" s="65"/>
      <c r="F166" s="65"/>
      <c r="G166" s="65"/>
      <c r="H166" s="65"/>
      <c r="I166" s="65"/>
      <c r="J166" s="65"/>
      <c r="K166" s="56"/>
      <c r="L166" s="56"/>
      <c r="M166" s="56"/>
      <c r="N166" s="56"/>
      <c r="O166" s="12"/>
    </row>
    <row r="167" spans="1:15" s="9" customFormat="1" x14ac:dyDescent="0.25">
      <c r="A167" s="20"/>
      <c r="B167" s="26"/>
      <c r="C167" s="55"/>
      <c r="D167" s="55"/>
      <c r="E167" s="65"/>
      <c r="F167" s="65"/>
      <c r="G167" s="65"/>
      <c r="H167" s="65"/>
      <c r="I167" s="65"/>
      <c r="J167" s="65"/>
      <c r="K167" s="56"/>
      <c r="L167" s="56"/>
      <c r="M167" s="56"/>
      <c r="N167" s="56"/>
      <c r="O167" s="12"/>
    </row>
    <row r="168" spans="1:15" s="9" customFormat="1" x14ac:dyDescent="0.25">
      <c r="A168" s="20"/>
      <c r="B168" s="26"/>
      <c r="C168" s="55"/>
      <c r="D168" s="55"/>
      <c r="E168" s="65"/>
      <c r="F168" s="65"/>
      <c r="G168" s="65"/>
      <c r="H168" s="65"/>
      <c r="I168" s="65"/>
      <c r="J168" s="65"/>
      <c r="K168" s="56"/>
      <c r="L168" s="56"/>
      <c r="M168" s="56"/>
      <c r="N168" s="56"/>
      <c r="O168" s="12"/>
    </row>
    <row r="169" spans="1:15" s="9" customFormat="1" x14ac:dyDescent="0.25">
      <c r="A169" s="20"/>
      <c r="B169" s="26"/>
      <c r="C169" s="55"/>
      <c r="D169" s="55"/>
      <c r="E169" s="65"/>
      <c r="F169" s="65"/>
      <c r="G169" s="65"/>
      <c r="H169" s="65"/>
      <c r="I169" s="65"/>
      <c r="J169" s="65"/>
      <c r="K169" s="56"/>
      <c r="L169" s="56"/>
      <c r="M169" s="56"/>
      <c r="N169" s="56"/>
      <c r="O169" s="12"/>
    </row>
    <row r="170" spans="1:15" s="9" customFormat="1" x14ac:dyDescent="0.25">
      <c r="A170" s="20"/>
      <c r="B170" s="26"/>
      <c r="C170" s="55"/>
      <c r="D170" s="55"/>
      <c r="E170" s="65"/>
      <c r="F170" s="65"/>
      <c r="G170" s="65"/>
      <c r="H170" s="65"/>
      <c r="I170" s="65"/>
      <c r="J170" s="65"/>
      <c r="K170" s="56"/>
      <c r="L170" s="56"/>
      <c r="M170" s="56"/>
      <c r="N170" s="56"/>
      <c r="O170" s="12"/>
    </row>
    <row r="171" spans="1:15" s="9" customFormat="1" x14ac:dyDescent="0.25">
      <c r="A171" s="20"/>
      <c r="B171" s="26"/>
      <c r="C171" s="55"/>
      <c r="D171" s="55"/>
      <c r="E171" s="65"/>
      <c r="F171" s="65"/>
      <c r="G171" s="65"/>
      <c r="H171" s="65"/>
      <c r="I171" s="65"/>
      <c r="J171" s="65"/>
      <c r="K171" s="56"/>
      <c r="L171" s="56"/>
      <c r="M171" s="56"/>
      <c r="N171" s="56"/>
      <c r="O171" s="12"/>
    </row>
    <row r="172" spans="1:15" s="9" customFormat="1" x14ac:dyDescent="0.25">
      <c r="A172" s="20"/>
      <c r="B172" s="26"/>
      <c r="C172" s="55"/>
      <c r="D172" s="55"/>
      <c r="E172" s="65"/>
      <c r="F172" s="65"/>
      <c r="G172" s="65"/>
      <c r="H172" s="65"/>
      <c r="I172" s="65"/>
      <c r="J172" s="65"/>
      <c r="K172" s="56"/>
      <c r="L172" s="56"/>
      <c r="M172" s="56"/>
      <c r="N172" s="56"/>
      <c r="O172" s="12"/>
    </row>
    <row r="173" spans="1:15" s="9" customFormat="1" x14ac:dyDescent="0.25">
      <c r="A173" s="20"/>
      <c r="B173" s="26"/>
      <c r="C173" s="55"/>
      <c r="D173" s="55"/>
      <c r="E173" s="65"/>
      <c r="F173" s="65"/>
      <c r="G173" s="65"/>
      <c r="H173" s="65"/>
      <c r="I173" s="65"/>
      <c r="J173" s="65"/>
      <c r="K173" s="56"/>
      <c r="L173" s="56"/>
      <c r="M173" s="56"/>
      <c r="N173" s="56"/>
      <c r="O173" s="12"/>
    </row>
    <row r="174" spans="1:15" s="9" customFormat="1" x14ac:dyDescent="0.25">
      <c r="A174" s="20"/>
      <c r="B174" s="26"/>
      <c r="C174" s="55"/>
      <c r="D174" s="55"/>
      <c r="E174" s="65"/>
      <c r="F174" s="65"/>
      <c r="G174" s="65"/>
      <c r="H174" s="65"/>
      <c r="I174" s="65"/>
      <c r="J174" s="65"/>
      <c r="K174" s="56"/>
      <c r="L174" s="56"/>
      <c r="M174" s="56"/>
      <c r="N174" s="56"/>
      <c r="O174" s="12"/>
    </row>
    <row r="175" spans="1:15" s="9" customFormat="1" x14ac:dyDescent="0.25">
      <c r="A175" s="20"/>
      <c r="B175" s="26"/>
      <c r="C175" s="55"/>
      <c r="D175" s="55"/>
      <c r="E175" s="65"/>
      <c r="F175" s="65"/>
      <c r="G175" s="65"/>
      <c r="H175" s="65"/>
      <c r="I175" s="65"/>
      <c r="J175" s="65"/>
      <c r="K175" s="56"/>
      <c r="L175" s="56"/>
      <c r="M175" s="56"/>
      <c r="N175" s="56"/>
      <c r="O175" s="12"/>
    </row>
    <row r="176" spans="1:15" s="9" customFormat="1" x14ac:dyDescent="0.25">
      <c r="A176" s="20"/>
      <c r="B176" s="26"/>
      <c r="C176" s="55"/>
      <c r="D176" s="55"/>
      <c r="E176" s="65"/>
      <c r="F176" s="65"/>
      <c r="G176" s="65"/>
      <c r="H176" s="65"/>
      <c r="I176" s="65"/>
      <c r="J176" s="65"/>
      <c r="K176" s="56"/>
      <c r="L176" s="56"/>
      <c r="M176" s="56"/>
      <c r="N176" s="56"/>
      <c r="O176" s="12"/>
    </row>
    <row r="177" spans="1:15" s="9" customFormat="1" x14ac:dyDescent="0.25">
      <c r="A177" s="20"/>
      <c r="B177" s="26"/>
      <c r="C177" s="55"/>
      <c r="D177" s="55"/>
      <c r="E177" s="65"/>
      <c r="F177" s="65"/>
      <c r="G177" s="65"/>
      <c r="H177" s="65"/>
      <c r="I177" s="65"/>
      <c r="J177" s="65"/>
      <c r="K177" s="56"/>
      <c r="L177" s="56"/>
      <c r="M177" s="56"/>
      <c r="N177" s="56"/>
      <c r="O177" s="12"/>
    </row>
    <row r="178" spans="1:15" s="9" customFormat="1" x14ac:dyDescent="0.25">
      <c r="A178" s="20"/>
      <c r="B178" s="26"/>
      <c r="C178" s="55"/>
      <c r="D178" s="55"/>
      <c r="E178" s="65"/>
      <c r="F178" s="65"/>
      <c r="G178" s="65"/>
      <c r="H178" s="65"/>
      <c r="I178" s="65"/>
      <c r="J178" s="65"/>
      <c r="K178" s="56"/>
      <c r="L178" s="56"/>
      <c r="M178" s="56"/>
      <c r="N178" s="56"/>
      <c r="O178" s="12"/>
    </row>
    <row r="179" spans="1:15" s="9" customFormat="1" x14ac:dyDescent="0.25">
      <c r="A179" s="20"/>
      <c r="B179" s="26"/>
      <c r="C179" s="55"/>
      <c r="D179" s="55"/>
      <c r="E179" s="65"/>
      <c r="F179" s="65"/>
      <c r="G179" s="65"/>
      <c r="H179" s="65"/>
      <c r="I179" s="65"/>
      <c r="J179" s="65"/>
      <c r="K179" s="56"/>
      <c r="L179" s="56"/>
      <c r="M179" s="56"/>
      <c r="N179" s="56"/>
      <c r="O179" s="12"/>
    </row>
    <row r="180" spans="1:15" s="9" customFormat="1" x14ac:dyDescent="0.25">
      <c r="A180" s="20"/>
      <c r="B180" s="26"/>
      <c r="C180" s="55"/>
      <c r="D180" s="55"/>
      <c r="E180" s="65"/>
      <c r="F180" s="65"/>
      <c r="G180" s="65"/>
      <c r="H180" s="65"/>
      <c r="I180" s="65"/>
      <c r="J180" s="65"/>
      <c r="K180" s="56"/>
      <c r="L180" s="56"/>
      <c r="M180" s="56"/>
      <c r="N180" s="56"/>
      <c r="O180" s="12"/>
    </row>
    <row r="181" spans="1:15" s="9" customFormat="1" x14ac:dyDescent="0.25">
      <c r="A181" s="20"/>
      <c r="B181" s="26"/>
      <c r="C181" s="55"/>
      <c r="D181" s="55"/>
      <c r="E181" s="65"/>
      <c r="F181" s="65"/>
      <c r="G181" s="65"/>
      <c r="H181" s="65"/>
      <c r="I181" s="65"/>
      <c r="J181" s="65"/>
      <c r="K181" s="56"/>
      <c r="L181" s="56"/>
      <c r="M181" s="56"/>
      <c r="N181" s="56"/>
      <c r="O181" s="12"/>
    </row>
    <row r="182" spans="1:15" s="9" customFormat="1" x14ac:dyDescent="0.25">
      <c r="A182" s="20"/>
      <c r="B182" s="26"/>
      <c r="C182" s="55"/>
      <c r="D182" s="55"/>
      <c r="E182" s="65"/>
      <c r="F182" s="65"/>
      <c r="G182" s="65"/>
      <c r="H182" s="65"/>
      <c r="I182" s="65"/>
      <c r="J182" s="65"/>
      <c r="K182" s="56"/>
      <c r="L182" s="56"/>
      <c r="M182" s="56"/>
      <c r="N182" s="56"/>
      <c r="O182" s="12"/>
    </row>
    <row r="183" spans="1:15" s="9" customFormat="1" x14ac:dyDescent="0.25">
      <c r="A183" s="20"/>
      <c r="B183" s="26"/>
      <c r="C183" s="55"/>
      <c r="D183" s="55"/>
      <c r="E183" s="65"/>
      <c r="F183" s="65"/>
      <c r="G183" s="65"/>
      <c r="H183" s="65"/>
      <c r="I183" s="65"/>
      <c r="J183" s="65"/>
      <c r="K183" s="56"/>
      <c r="L183" s="56"/>
      <c r="M183" s="56"/>
      <c r="N183" s="56"/>
      <c r="O183" s="12"/>
    </row>
    <row r="184" spans="1:15" s="9" customFormat="1" x14ac:dyDescent="0.25">
      <c r="A184" s="20"/>
      <c r="B184" s="26"/>
      <c r="C184" s="55"/>
      <c r="D184" s="55"/>
      <c r="E184" s="65"/>
      <c r="F184" s="65"/>
      <c r="G184" s="65"/>
      <c r="H184" s="65"/>
      <c r="I184" s="65"/>
      <c r="J184" s="65"/>
      <c r="K184" s="56"/>
      <c r="L184" s="56"/>
      <c r="M184" s="56"/>
      <c r="N184" s="56"/>
      <c r="O184" s="12"/>
    </row>
    <row r="185" spans="1:15" s="9" customFormat="1" x14ac:dyDescent="0.25">
      <c r="A185" s="20"/>
      <c r="B185" s="26"/>
      <c r="C185" s="55"/>
      <c r="D185" s="55"/>
      <c r="E185" s="65"/>
      <c r="F185" s="65"/>
      <c r="G185" s="65"/>
      <c r="H185" s="65"/>
      <c r="I185" s="65"/>
      <c r="J185" s="65"/>
      <c r="K185" s="56"/>
      <c r="L185" s="56"/>
      <c r="M185" s="56"/>
      <c r="N185" s="56"/>
      <c r="O185" s="12"/>
    </row>
    <row r="186" spans="1:15" s="9" customFormat="1" x14ac:dyDescent="0.25">
      <c r="A186" s="20"/>
      <c r="B186" s="26"/>
      <c r="C186" s="55"/>
      <c r="D186" s="55"/>
      <c r="E186" s="65"/>
      <c r="F186" s="65"/>
      <c r="G186" s="65"/>
      <c r="H186" s="65"/>
      <c r="I186" s="65"/>
      <c r="J186" s="65"/>
      <c r="K186" s="56"/>
      <c r="L186" s="56"/>
      <c r="M186" s="56"/>
      <c r="N186" s="56"/>
      <c r="O186" s="12"/>
    </row>
    <row r="187" spans="1:15" s="9" customFormat="1" x14ac:dyDescent="0.25">
      <c r="A187" s="20"/>
      <c r="B187" s="26"/>
      <c r="C187" s="55"/>
      <c r="D187" s="55"/>
      <c r="E187" s="65"/>
      <c r="F187" s="65"/>
      <c r="G187" s="65"/>
      <c r="H187" s="65"/>
      <c r="I187" s="65"/>
      <c r="J187" s="65"/>
      <c r="K187" s="56"/>
      <c r="L187" s="56"/>
      <c r="M187" s="56"/>
      <c r="N187" s="56"/>
      <c r="O187" s="12"/>
    </row>
    <row r="188" spans="1:15" s="9" customFormat="1" x14ac:dyDescent="0.25">
      <c r="A188" s="20"/>
      <c r="B188" s="26"/>
      <c r="C188" s="55"/>
      <c r="D188" s="55"/>
      <c r="E188" s="65"/>
      <c r="F188" s="65"/>
      <c r="G188" s="65"/>
      <c r="H188" s="65"/>
      <c r="I188" s="65"/>
      <c r="J188" s="65"/>
      <c r="K188" s="56"/>
      <c r="L188" s="56"/>
      <c r="M188" s="56"/>
      <c r="N188" s="56"/>
      <c r="O188" s="12"/>
    </row>
    <row r="189" spans="1:15" s="9" customFormat="1" x14ac:dyDescent="0.25">
      <c r="A189" s="20"/>
      <c r="B189" s="26"/>
      <c r="C189" s="55"/>
      <c r="D189" s="55"/>
      <c r="E189" s="65"/>
      <c r="F189" s="65"/>
      <c r="G189" s="65"/>
      <c r="H189" s="65"/>
      <c r="I189" s="65"/>
      <c r="J189" s="65"/>
      <c r="K189" s="56"/>
      <c r="L189" s="56"/>
      <c r="M189" s="56"/>
      <c r="N189" s="56"/>
      <c r="O189" s="12"/>
    </row>
    <row r="190" spans="1:15" s="9" customFormat="1" x14ac:dyDescent="0.25">
      <c r="A190" s="20"/>
      <c r="B190" s="26"/>
      <c r="C190" s="55"/>
      <c r="D190" s="55"/>
      <c r="E190" s="65"/>
      <c r="F190" s="65"/>
      <c r="G190" s="65"/>
      <c r="H190" s="65"/>
      <c r="I190" s="65"/>
      <c r="J190" s="65"/>
      <c r="K190" s="56"/>
      <c r="L190" s="56"/>
      <c r="M190" s="56"/>
      <c r="N190" s="56"/>
      <c r="O190" s="12"/>
    </row>
    <row r="191" spans="1:15" s="9" customFormat="1" x14ac:dyDescent="0.25">
      <c r="A191" s="20"/>
      <c r="B191" s="26"/>
      <c r="C191" s="55"/>
      <c r="D191" s="55"/>
      <c r="E191" s="65"/>
      <c r="F191" s="65"/>
      <c r="G191" s="65"/>
      <c r="H191" s="65"/>
      <c r="I191" s="65"/>
      <c r="J191" s="65"/>
      <c r="K191" s="56"/>
      <c r="L191" s="56"/>
      <c r="M191" s="56"/>
      <c r="N191" s="56"/>
      <c r="O191" s="12"/>
    </row>
    <row r="192" spans="1:15" s="9" customFormat="1" x14ac:dyDescent="0.25">
      <c r="A192" s="20"/>
      <c r="B192" s="26"/>
      <c r="C192" s="55"/>
      <c r="D192" s="55"/>
      <c r="E192" s="65"/>
      <c r="F192" s="65"/>
      <c r="G192" s="65"/>
      <c r="H192" s="65"/>
      <c r="I192" s="65"/>
      <c r="J192" s="65"/>
      <c r="K192" s="56"/>
      <c r="L192" s="56"/>
      <c r="M192" s="56"/>
      <c r="N192" s="56"/>
      <c r="O192" s="12"/>
    </row>
    <row r="193" spans="1:15" s="9" customFormat="1" x14ac:dyDescent="0.25">
      <c r="A193" s="20"/>
      <c r="B193" s="26"/>
      <c r="C193" s="55"/>
      <c r="D193" s="55"/>
      <c r="E193" s="65"/>
      <c r="F193" s="65"/>
      <c r="G193" s="65"/>
      <c r="H193" s="65"/>
      <c r="I193" s="65"/>
      <c r="J193" s="65"/>
      <c r="K193" s="56"/>
      <c r="L193" s="56"/>
      <c r="M193" s="56"/>
      <c r="N193" s="56"/>
      <c r="O193" s="12"/>
    </row>
    <row r="194" spans="1:15" s="9" customFormat="1" x14ac:dyDescent="0.25">
      <c r="A194" s="20"/>
      <c r="B194" s="26"/>
      <c r="C194" s="55"/>
      <c r="D194" s="55"/>
      <c r="E194" s="65"/>
      <c r="F194" s="65"/>
      <c r="G194" s="65"/>
      <c r="H194" s="65"/>
      <c r="I194" s="65"/>
      <c r="J194" s="65"/>
      <c r="K194" s="56"/>
      <c r="L194" s="56"/>
      <c r="M194" s="56"/>
      <c r="N194" s="56"/>
      <c r="O194" s="12"/>
    </row>
    <row r="195" spans="1:15" s="9" customFormat="1" x14ac:dyDescent="0.25">
      <c r="A195" s="20"/>
      <c r="B195" s="26"/>
      <c r="C195" s="55"/>
      <c r="D195" s="55"/>
      <c r="E195" s="65"/>
      <c r="F195" s="65"/>
      <c r="G195" s="65"/>
      <c r="H195" s="65"/>
      <c r="I195" s="65"/>
      <c r="J195" s="65"/>
      <c r="K195" s="56"/>
      <c r="L195" s="56"/>
      <c r="M195" s="56"/>
      <c r="N195" s="56"/>
      <c r="O195" s="12"/>
    </row>
    <row r="196" spans="1:15" s="9" customFormat="1" x14ac:dyDescent="0.25">
      <c r="A196" s="20"/>
      <c r="B196" s="26"/>
      <c r="C196" s="55"/>
      <c r="D196" s="55"/>
      <c r="E196" s="65"/>
      <c r="F196" s="65"/>
      <c r="G196" s="65"/>
      <c r="H196" s="65"/>
      <c r="I196" s="65"/>
      <c r="J196" s="65"/>
      <c r="K196" s="56"/>
      <c r="L196" s="56"/>
      <c r="M196" s="56"/>
      <c r="N196" s="56"/>
      <c r="O196" s="12"/>
    </row>
    <row r="197" spans="1:15" s="9" customFormat="1" x14ac:dyDescent="0.25">
      <c r="A197" s="20"/>
      <c r="B197" s="26"/>
      <c r="C197" s="55"/>
      <c r="D197" s="55"/>
      <c r="E197" s="65"/>
      <c r="F197" s="65"/>
      <c r="G197" s="65"/>
      <c r="H197" s="65"/>
      <c r="I197" s="65"/>
      <c r="J197" s="65"/>
      <c r="K197" s="56"/>
      <c r="L197" s="56"/>
      <c r="M197" s="56"/>
      <c r="N197" s="56"/>
      <c r="O197" s="12"/>
    </row>
    <row r="198" spans="1:15" s="9" customFormat="1" x14ac:dyDescent="0.25">
      <c r="A198" s="20"/>
      <c r="B198" s="26"/>
      <c r="C198" s="55"/>
      <c r="D198" s="55"/>
      <c r="E198" s="65"/>
      <c r="F198" s="65"/>
      <c r="G198" s="65"/>
      <c r="H198" s="65"/>
      <c r="I198" s="65"/>
      <c r="J198" s="65"/>
      <c r="K198" s="56"/>
      <c r="L198" s="56"/>
      <c r="M198" s="56"/>
      <c r="N198" s="56"/>
      <c r="O198" s="12"/>
    </row>
    <row r="199" spans="1:15" s="9" customFormat="1" x14ac:dyDescent="0.25">
      <c r="A199" s="20"/>
      <c r="B199" s="26"/>
      <c r="C199" s="55"/>
      <c r="D199" s="55"/>
      <c r="E199" s="65"/>
      <c r="F199" s="65"/>
      <c r="G199" s="65"/>
      <c r="H199" s="65"/>
      <c r="I199" s="65"/>
      <c r="J199" s="65"/>
      <c r="K199" s="56"/>
      <c r="L199" s="56"/>
      <c r="M199" s="56"/>
      <c r="N199" s="56"/>
      <c r="O199" s="12"/>
    </row>
    <row r="200" spans="1:15" s="9" customFormat="1" x14ac:dyDescent="0.25">
      <c r="A200" s="20"/>
      <c r="B200" s="26"/>
      <c r="C200" s="55"/>
      <c r="D200" s="55"/>
      <c r="E200" s="65"/>
      <c r="F200" s="65"/>
      <c r="G200" s="65"/>
      <c r="H200" s="65"/>
      <c r="I200" s="65"/>
      <c r="J200" s="65"/>
      <c r="K200" s="56"/>
      <c r="L200" s="56"/>
      <c r="M200" s="56"/>
      <c r="N200" s="56"/>
      <c r="O200" s="12"/>
    </row>
    <row r="201" spans="1:15" s="9" customFormat="1" x14ac:dyDescent="0.25">
      <c r="A201" s="20"/>
      <c r="B201" s="26"/>
      <c r="C201" s="55"/>
      <c r="D201" s="55"/>
      <c r="E201" s="65"/>
      <c r="F201" s="65"/>
      <c r="G201" s="65"/>
      <c r="H201" s="65"/>
      <c r="I201" s="65"/>
      <c r="J201" s="65"/>
      <c r="K201" s="56"/>
      <c r="L201" s="56"/>
      <c r="M201" s="56"/>
      <c r="N201" s="56"/>
      <c r="O201" s="12"/>
    </row>
    <row r="202" spans="1:15" s="9" customFormat="1" x14ac:dyDescent="0.25">
      <c r="A202" s="20"/>
      <c r="B202" s="26"/>
      <c r="C202" s="55"/>
      <c r="D202" s="55"/>
      <c r="E202" s="65"/>
      <c r="F202" s="65"/>
      <c r="G202" s="65"/>
      <c r="H202" s="65"/>
      <c r="I202" s="65"/>
      <c r="J202" s="65"/>
      <c r="K202" s="56"/>
      <c r="L202" s="56"/>
      <c r="M202" s="56"/>
      <c r="N202" s="56"/>
      <c r="O202" s="12"/>
    </row>
    <row r="203" spans="1:15" s="9" customFormat="1" x14ac:dyDescent="0.25">
      <c r="A203" s="20"/>
      <c r="B203" s="26"/>
      <c r="C203" s="55"/>
      <c r="D203" s="55"/>
      <c r="E203" s="65"/>
      <c r="F203" s="65"/>
      <c r="G203" s="65"/>
      <c r="H203" s="65"/>
      <c r="I203" s="65"/>
      <c r="J203" s="65"/>
      <c r="K203" s="56"/>
      <c r="L203" s="56"/>
      <c r="M203" s="56"/>
      <c r="N203" s="56"/>
      <c r="O203" s="12"/>
    </row>
    <row r="204" spans="1:15" s="9" customFormat="1" x14ac:dyDescent="0.25">
      <c r="A204" s="20"/>
      <c r="B204" s="26"/>
      <c r="C204" s="55"/>
      <c r="D204" s="55"/>
      <c r="E204" s="65"/>
      <c r="F204" s="65"/>
      <c r="G204" s="65"/>
      <c r="H204" s="65"/>
      <c r="I204" s="65"/>
      <c r="J204" s="65"/>
      <c r="K204" s="56"/>
      <c r="L204" s="56"/>
      <c r="M204" s="56"/>
      <c r="N204" s="56"/>
      <c r="O204" s="12"/>
    </row>
    <row r="205" spans="1:15" s="9" customFormat="1" x14ac:dyDescent="0.25">
      <c r="A205" s="20"/>
      <c r="B205" s="26"/>
      <c r="C205" s="55"/>
      <c r="D205" s="55"/>
      <c r="E205" s="65"/>
      <c r="F205" s="65"/>
      <c r="G205" s="65"/>
      <c r="H205" s="65"/>
      <c r="I205" s="65"/>
      <c r="J205" s="65"/>
      <c r="K205" s="56"/>
      <c r="L205" s="56"/>
      <c r="M205" s="56"/>
      <c r="N205" s="56"/>
      <c r="O205" s="12"/>
    </row>
    <row r="206" spans="1:15" s="9" customFormat="1" x14ac:dyDescent="0.25">
      <c r="A206" s="20"/>
      <c r="B206" s="26"/>
      <c r="C206" s="55"/>
      <c r="D206" s="55"/>
      <c r="E206" s="65"/>
      <c r="F206" s="65"/>
      <c r="G206" s="65"/>
      <c r="H206" s="65"/>
      <c r="I206" s="65"/>
      <c r="J206" s="65"/>
      <c r="K206" s="56"/>
      <c r="L206" s="56"/>
      <c r="M206" s="56"/>
      <c r="N206" s="56"/>
      <c r="O206" s="12"/>
    </row>
    <row r="207" spans="1:15" s="9" customFormat="1" x14ac:dyDescent="0.25">
      <c r="A207" s="20"/>
      <c r="B207" s="26"/>
      <c r="C207" s="55"/>
      <c r="D207" s="55"/>
      <c r="E207" s="65"/>
      <c r="F207" s="65"/>
      <c r="G207" s="65"/>
      <c r="H207" s="65"/>
      <c r="I207" s="65"/>
      <c r="J207" s="65"/>
      <c r="K207" s="56"/>
      <c r="L207" s="56"/>
      <c r="M207" s="56"/>
      <c r="N207" s="56"/>
      <c r="O207" s="12"/>
    </row>
    <row r="208" spans="1:15" s="9" customFormat="1" x14ac:dyDescent="0.25">
      <c r="A208" s="20"/>
      <c r="B208" s="26"/>
      <c r="C208" s="55"/>
      <c r="D208" s="55"/>
      <c r="E208" s="65"/>
      <c r="F208" s="65"/>
      <c r="G208" s="65"/>
      <c r="H208" s="65"/>
      <c r="I208" s="65"/>
      <c r="J208" s="65"/>
      <c r="K208" s="56"/>
      <c r="L208" s="56"/>
      <c r="M208" s="56"/>
      <c r="N208" s="56"/>
      <c r="O208" s="12"/>
    </row>
    <row r="209" spans="1:15" s="9" customFormat="1" x14ac:dyDescent="0.25">
      <c r="A209" s="20"/>
      <c r="B209" s="26"/>
      <c r="C209" s="55"/>
      <c r="D209" s="55"/>
      <c r="E209" s="65"/>
      <c r="F209" s="65"/>
      <c r="G209" s="65"/>
      <c r="H209" s="65"/>
      <c r="I209" s="65"/>
      <c r="J209" s="65"/>
      <c r="K209" s="56"/>
      <c r="L209" s="56"/>
      <c r="M209" s="56"/>
      <c r="N209" s="56"/>
      <c r="O209" s="12"/>
    </row>
    <row r="210" spans="1:15" s="9" customFormat="1" x14ac:dyDescent="0.25">
      <c r="A210" s="20"/>
      <c r="B210" s="26"/>
      <c r="C210" s="55"/>
      <c r="D210" s="55"/>
      <c r="E210" s="65"/>
      <c r="F210" s="65"/>
      <c r="G210" s="65"/>
      <c r="H210" s="65"/>
      <c r="I210" s="65"/>
      <c r="J210" s="65"/>
      <c r="K210" s="56"/>
      <c r="L210" s="56"/>
      <c r="M210" s="56"/>
      <c r="N210" s="56"/>
      <c r="O210" s="12"/>
    </row>
    <row r="211" spans="1:15" s="9" customFormat="1" x14ac:dyDescent="0.25">
      <c r="A211" s="20"/>
      <c r="B211" s="26"/>
      <c r="C211" s="55"/>
      <c r="D211" s="55"/>
      <c r="E211" s="65"/>
      <c r="F211" s="65"/>
      <c r="G211" s="65"/>
      <c r="H211" s="65"/>
      <c r="I211" s="65"/>
      <c r="J211" s="65"/>
      <c r="K211" s="56"/>
      <c r="L211" s="56"/>
      <c r="M211" s="56"/>
      <c r="N211" s="56"/>
      <c r="O211" s="12"/>
    </row>
    <row r="212" spans="1:15" s="9" customFormat="1" x14ac:dyDescent="0.25">
      <c r="A212" s="20"/>
      <c r="B212" s="26"/>
      <c r="C212" s="55"/>
      <c r="D212" s="55"/>
      <c r="E212" s="65"/>
      <c r="F212" s="65"/>
      <c r="G212" s="65"/>
      <c r="H212" s="65"/>
      <c r="I212" s="65"/>
      <c r="J212" s="65"/>
      <c r="K212" s="56"/>
      <c r="L212" s="56"/>
      <c r="M212" s="56"/>
      <c r="N212" s="56"/>
      <c r="O212" s="12"/>
    </row>
    <row r="213" spans="1:15" s="9" customFormat="1" x14ac:dyDescent="0.25">
      <c r="A213" s="20"/>
      <c r="B213" s="26"/>
      <c r="C213" s="55"/>
      <c r="D213" s="55"/>
      <c r="E213" s="65"/>
      <c r="F213" s="65"/>
      <c r="G213" s="65"/>
      <c r="H213" s="65"/>
      <c r="I213" s="65"/>
      <c r="J213" s="65"/>
      <c r="K213" s="56"/>
      <c r="L213" s="56"/>
      <c r="M213" s="56"/>
      <c r="N213" s="56"/>
      <c r="O213" s="12"/>
    </row>
    <row r="214" spans="1:15" s="9" customFormat="1" x14ac:dyDescent="0.25">
      <c r="A214" s="20"/>
      <c r="B214" s="26"/>
      <c r="C214" s="55"/>
      <c r="D214" s="55"/>
      <c r="E214" s="65"/>
      <c r="F214" s="65"/>
      <c r="G214" s="65"/>
      <c r="H214" s="65"/>
      <c r="I214" s="65"/>
      <c r="J214" s="65"/>
      <c r="K214" s="56"/>
      <c r="L214" s="56"/>
      <c r="M214" s="56"/>
      <c r="N214" s="56"/>
      <c r="O214" s="12"/>
    </row>
    <row r="215" spans="1:15" s="9" customFormat="1" x14ac:dyDescent="0.25">
      <c r="A215" s="20"/>
      <c r="B215" s="26"/>
      <c r="C215" s="55"/>
      <c r="D215" s="55"/>
      <c r="E215" s="65"/>
      <c r="F215" s="65"/>
      <c r="G215" s="65"/>
      <c r="H215" s="65"/>
      <c r="I215" s="65"/>
      <c r="J215" s="65"/>
      <c r="K215" s="56"/>
      <c r="L215" s="56"/>
      <c r="M215" s="56"/>
      <c r="N215" s="56"/>
      <c r="O215" s="12"/>
    </row>
    <row r="216" spans="1:15" s="9" customFormat="1" x14ac:dyDescent="0.25">
      <c r="A216" s="20"/>
      <c r="B216" s="26"/>
      <c r="C216" s="55"/>
      <c r="D216" s="55"/>
      <c r="E216" s="65"/>
      <c r="F216" s="65"/>
      <c r="G216" s="65"/>
      <c r="H216" s="65"/>
      <c r="I216" s="65"/>
      <c r="J216" s="65"/>
      <c r="K216" s="56"/>
      <c r="L216" s="56"/>
      <c r="M216" s="56"/>
      <c r="N216" s="56"/>
      <c r="O216" s="12"/>
    </row>
    <row r="217" spans="1:15" s="9" customFormat="1" x14ac:dyDescent="0.25">
      <c r="A217" s="20"/>
      <c r="B217" s="26"/>
      <c r="C217" s="55"/>
      <c r="D217" s="55"/>
      <c r="E217" s="65"/>
      <c r="F217" s="65"/>
      <c r="G217" s="65"/>
      <c r="H217" s="65"/>
      <c r="I217" s="65"/>
      <c r="J217" s="65"/>
      <c r="K217" s="56"/>
      <c r="L217" s="56"/>
      <c r="M217" s="56"/>
      <c r="N217" s="56"/>
      <c r="O217" s="12"/>
    </row>
    <row r="218" spans="1:15" s="9" customFormat="1" x14ac:dyDescent="0.25">
      <c r="A218" s="20"/>
      <c r="B218" s="26"/>
      <c r="C218" s="55"/>
      <c r="D218" s="55"/>
      <c r="E218" s="65"/>
      <c r="F218" s="65"/>
      <c r="G218" s="65"/>
      <c r="H218" s="65"/>
      <c r="I218" s="65"/>
      <c r="J218" s="65"/>
      <c r="K218" s="56"/>
      <c r="L218" s="56"/>
      <c r="M218" s="56"/>
      <c r="N218" s="56"/>
      <c r="O218" s="12"/>
    </row>
    <row r="219" spans="1:15" s="9" customFormat="1" x14ac:dyDescent="0.25">
      <c r="A219" s="20"/>
      <c r="B219" s="26"/>
      <c r="C219" s="55"/>
      <c r="D219" s="55"/>
      <c r="E219" s="65"/>
      <c r="F219" s="65"/>
      <c r="G219" s="65"/>
      <c r="H219" s="65"/>
      <c r="I219" s="65"/>
      <c r="J219" s="65"/>
      <c r="K219" s="56"/>
      <c r="L219" s="56"/>
      <c r="M219" s="56"/>
      <c r="N219" s="56"/>
      <c r="O219" s="12"/>
    </row>
    <row r="220" spans="1:15" s="9" customFormat="1" x14ac:dyDescent="0.25">
      <c r="A220" s="20"/>
      <c r="B220" s="26"/>
      <c r="C220" s="55"/>
      <c r="D220" s="55"/>
      <c r="E220" s="65"/>
      <c r="F220" s="65"/>
      <c r="G220" s="65"/>
      <c r="H220" s="65"/>
      <c r="I220" s="65"/>
      <c r="J220" s="65"/>
      <c r="K220" s="56"/>
      <c r="L220" s="56"/>
      <c r="M220" s="56"/>
      <c r="N220" s="56"/>
      <c r="O220" s="12"/>
    </row>
    <row r="221" spans="1:15" s="9" customFormat="1" x14ac:dyDescent="0.25">
      <c r="A221" s="20"/>
      <c r="B221" s="26"/>
      <c r="C221" s="55"/>
      <c r="D221" s="55"/>
      <c r="E221" s="65"/>
      <c r="F221" s="65"/>
      <c r="G221" s="65"/>
      <c r="H221" s="65"/>
      <c r="I221" s="65"/>
      <c r="J221" s="65"/>
      <c r="K221" s="56"/>
      <c r="L221" s="56"/>
      <c r="M221" s="56"/>
      <c r="N221" s="56"/>
      <c r="O221" s="12"/>
    </row>
    <row r="222" spans="1:15" s="9" customFormat="1" x14ac:dyDescent="0.25">
      <c r="A222" s="20"/>
      <c r="B222" s="26"/>
      <c r="C222" s="55"/>
      <c r="D222" s="55"/>
      <c r="E222" s="65"/>
      <c r="F222" s="65"/>
      <c r="G222" s="65"/>
      <c r="H222" s="65"/>
      <c r="I222" s="65"/>
      <c r="J222" s="65"/>
      <c r="K222" s="56"/>
      <c r="L222" s="56"/>
      <c r="M222" s="56"/>
      <c r="N222" s="56"/>
      <c r="O222" s="12"/>
    </row>
    <row r="223" spans="1:15" s="9" customFormat="1" x14ac:dyDescent="0.25">
      <c r="A223" s="20"/>
      <c r="B223" s="26"/>
      <c r="C223" s="55"/>
      <c r="D223" s="55"/>
      <c r="E223" s="65"/>
      <c r="F223" s="65"/>
      <c r="G223" s="65"/>
      <c r="H223" s="65"/>
      <c r="I223" s="65"/>
      <c r="J223" s="65"/>
      <c r="K223" s="56"/>
      <c r="L223" s="56"/>
      <c r="M223" s="56"/>
      <c r="N223" s="56"/>
      <c r="O223" s="12"/>
    </row>
    <row r="224" spans="1:15" s="9" customFormat="1" x14ac:dyDescent="0.25">
      <c r="A224" s="20"/>
      <c r="B224" s="26"/>
      <c r="C224" s="55"/>
      <c r="D224" s="55"/>
      <c r="E224" s="65"/>
      <c r="F224" s="65"/>
      <c r="G224" s="65"/>
      <c r="H224" s="65"/>
      <c r="I224" s="65"/>
      <c r="J224" s="65"/>
      <c r="K224" s="56"/>
      <c r="L224" s="56"/>
      <c r="M224" s="56"/>
      <c r="N224" s="56"/>
      <c r="O224" s="12"/>
    </row>
    <row r="225" spans="1:15" s="9" customFormat="1" x14ac:dyDescent="0.25">
      <c r="A225" s="20"/>
      <c r="B225" s="26"/>
      <c r="C225" s="55"/>
      <c r="D225" s="55"/>
      <c r="E225" s="65"/>
      <c r="F225" s="65"/>
      <c r="G225" s="65"/>
      <c r="H225" s="65"/>
      <c r="I225" s="65"/>
      <c r="J225" s="65"/>
      <c r="K225" s="56"/>
      <c r="L225" s="56"/>
      <c r="M225" s="56"/>
      <c r="N225" s="56"/>
      <c r="O225" s="12"/>
    </row>
    <row r="226" spans="1:15" s="9" customFormat="1" x14ac:dyDescent="0.25">
      <c r="A226" s="20"/>
      <c r="B226" s="26"/>
      <c r="C226" s="55"/>
      <c r="D226" s="55"/>
      <c r="E226" s="65"/>
      <c r="F226" s="65"/>
      <c r="G226" s="65"/>
      <c r="H226" s="65"/>
      <c r="I226" s="65"/>
      <c r="J226" s="65"/>
      <c r="K226" s="56"/>
      <c r="L226" s="56"/>
      <c r="M226" s="56"/>
      <c r="N226" s="56"/>
      <c r="O226" s="12"/>
    </row>
    <row r="227" spans="1:15" s="9" customFormat="1" x14ac:dyDescent="0.25">
      <c r="A227" s="20"/>
      <c r="B227" s="26"/>
      <c r="C227" s="55"/>
      <c r="D227" s="55"/>
      <c r="E227" s="65"/>
      <c r="F227" s="65"/>
      <c r="G227" s="65"/>
      <c r="H227" s="65"/>
      <c r="I227" s="65"/>
      <c r="J227" s="65"/>
      <c r="K227" s="56"/>
      <c r="L227" s="56"/>
      <c r="M227" s="56"/>
      <c r="N227" s="56"/>
      <c r="O227" s="12"/>
    </row>
    <row r="228" spans="1:15" s="9" customFormat="1" x14ac:dyDescent="0.25">
      <c r="A228" s="20"/>
      <c r="B228" s="26"/>
      <c r="C228" s="55"/>
      <c r="D228" s="55"/>
      <c r="E228" s="65"/>
      <c r="F228" s="65"/>
      <c r="G228" s="65"/>
      <c r="H228" s="65"/>
      <c r="I228" s="65"/>
      <c r="J228" s="65"/>
      <c r="K228" s="56"/>
      <c r="L228" s="56"/>
      <c r="M228" s="56"/>
      <c r="N228" s="56"/>
      <c r="O228" s="12"/>
    </row>
    <row r="229" spans="1:15" s="9" customFormat="1" x14ac:dyDescent="0.25">
      <c r="A229" s="20"/>
      <c r="B229" s="26"/>
      <c r="C229" s="55"/>
      <c r="D229" s="55"/>
      <c r="E229" s="65"/>
      <c r="F229" s="65"/>
      <c r="G229" s="65"/>
      <c r="H229" s="65"/>
      <c r="I229" s="65"/>
      <c r="J229" s="65"/>
      <c r="K229" s="56"/>
      <c r="L229" s="56"/>
      <c r="M229" s="56"/>
      <c r="N229" s="56"/>
      <c r="O229" s="12"/>
    </row>
    <row r="230" spans="1:15" s="9" customFormat="1" x14ac:dyDescent="0.25">
      <c r="A230" s="20"/>
      <c r="B230" s="26"/>
      <c r="C230" s="55"/>
      <c r="D230" s="55"/>
      <c r="E230" s="65"/>
      <c r="F230" s="65"/>
      <c r="G230" s="65"/>
      <c r="H230" s="65"/>
      <c r="I230" s="65"/>
      <c r="J230" s="65"/>
      <c r="K230" s="56"/>
      <c r="L230" s="56"/>
      <c r="M230" s="56"/>
      <c r="N230" s="56"/>
      <c r="O230" s="12"/>
    </row>
    <row r="231" spans="1:15" s="9" customFormat="1" x14ac:dyDescent="0.25">
      <c r="A231" s="20"/>
      <c r="B231" s="26"/>
      <c r="C231" s="55"/>
      <c r="D231" s="55"/>
      <c r="E231" s="65"/>
      <c r="F231" s="65"/>
      <c r="G231" s="65"/>
      <c r="H231" s="65"/>
      <c r="I231" s="65"/>
      <c r="J231" s="65"/>
      <c r="K231" s="56"/>
      <c r="L231" s="56"/>
      <c r="M231" s="56"/>
      <c r="N231" s="56"/>
      <c r="O231" s="12"/>
    </row>
    <row r="232" spans="1:15" s="9" customFormat="1" x14ac:dyDescent="0.25">
      <c r="A232" s="20"/>
      <c r="B232" s="26"/>
      <c r="C232" s="55"/>
      <c r="D232" s="55"/>
      <c r="E232" s="65"/>
      <c r="F232" s="65"/>
      <c r="G232" s="65"/>
      <c r="H232" s="65"/>
      <c r="I232" s="65"/>
      <c r="J232" s="65"/>
      <c r="K232" s="56"/>
      <c r="L232" s="56"/>
      <c r="M232" s="56"/>
      <c r="N232" s="56"/>
      <c r="O232" s="12"/>
    </row>
    <row r="233" spans="1:15" s="9" customFormat="1" x14ac:dyDescent="0.25">
      <c r="A233" s="20"/>
      <c r="B233" s="26"/>
      <c r="C233" s="55"/>
      <c r="D233" s="55"/>
      <c r="E233" s="65"/>
      <c r="F233" s="65"/>
      <c r="G233" s="65"/>
      <c r="H233" s="65"/>
      <c r="I233" s="65"/>
      <c r="J233" s="65"/>
      <c r="K233" s="56"/>
      <c r="L233" s="56"/>
      <c r="M233" s="56"/>
      <c r="N233" s="56"/>
      <c r="O233" s="12"/>
    </row>
    <row r="234" spans="1:15" s="9" customFormat="1" x14ac:dyDescent="0.25">
      <c r="A234" s="20"/>
      <c r="B234" s="26"/>
      <c r="C234" s="55"/>
      <c r="D234" s="55"/>
      <c r="E234" s="65"/>
      <c r="F234" s="65"/>
      <c r="G234" s="65"/>
      <c r="H234" s="65"/>
      <c r="I234" s="65"/>
      <c r="J234" s="65"/>
      <c r="K234" s="56"/>
      <c r="L234" s="56"/>
      <c r="M234" s="56"/>
      <c r="N234" s="56"/>
      <c r="O234" s="12"/>
    </row>
    <row r="235" spans="1:15" s="9" customFormat="1" x14ac:dyDescent="0.25">
      <c r="A235" s="20"/>
      <c r="B235" s="26"/>
      <c r="C235" s="55"/>
      <c r="D235" s="55"/>
      <c r="E235" s="65"/>
      <c r="F235" s="65"/>
      <c r="G235" s="65"/>
      <c r="H235" s="65"/>
      <c r="I235" s="65"/>
      <c r="J235" s="65"/>
      <c r="K235" s="56"/>
      <c r="L235" s="56"/>
      <c r="M235" s="56"/>
      <c r="N235" s="56"/>
      <c r="O235" s="12"/>
    </row>
    <row r="236" spans="1:15" s="9" customFormat="1" x14ac:dyDescent="0.25">
      <c r="A236" s="20"/>
      <c r="B236" s="26"/>
      <c r="C236" s="55"/>
      <c r="D236" s="55"/>
      <c r="E236" s="65"/>
      <c r="F236" s="65"/>
      <c r="G236" s="65"/>
      <c r="H236" s="65"/>
      <c r="I236" s="65"/>
      <c r="J236" s="65"/>
      <c r="K236" s="56"/>
      <c r="L236" s="56"/>
      <c r="M236" s="56"/>
      <c r="N236" s="56"/>
      <c r="O236" s="12"/>
    </row>
    <row r="237" spans="1:15" s="9" customFormat="1" x14ac:dyDescent="0.25">
      <c r="A237" s="20"/>
      <c r="B237" s="26"/>
      <c r="C237" s="55"/>
      <c r="D237" s="55"/>
      <c r="E237" s="65"/>
      <c r="F237" s="65"/>
      <c r="G237" s="65"/>
      <c r="H237" s="65"/>
      <c r="I237" s="65"/>
      <c r="J237" s="65"/>
      <c r="K237" s="56"/>
      <c r="L237" s="56"/>
      <c r="M237" s="56"/>
      <c r="N237" s="56"/>
      <c r="O237" s="12"/>
    </row>
    <row r="238" spans="1:15" s="9" customFormat="1" x14ac:dyDescent="0.25">
      <c r="A238" s="20"/>
      <c r="B238" s="26"/>
      <c r="C238" s="55"/>
      <c r="D238" s="55"/>
      <c r="E238" s="65"/>
      <c r="F238" s="65"/>
      <c r="G238" s="65"/>
      <c r="H238" s="65"/>
      <c r="I238" s="65"/>
      <c r="J238" s="65"/>
      <c r="K238" s="56"/>
      <c r="L238" s="56"/>
      <c r="M238" s="56"/>
      <c r="N238" s="56"/>
      <c r="O238" s="12"/>
    </row>
    <row r="239" spans="1:15" s="9" customFormat="1" x14ac:dyDescent="0.25">
      <c r="A239" s="20"/>
      <c r="B239" s="26"/>
      <c r="C239" s="55"/>
      <c r="D239" s="55"/>
      <c r="E239" s="65"/>
      <c r="F239" s="65"/>
      <c r="G239" s="65"/>
      <c r="H239" s="65"/>
      <c r="I239" s="65"/>
      <c r="J239" s="65"/>
      <c r="K239" s="56"/>
      <c r="L239" s="56"/>
      <c r="M239" s="56"/>
      <c r="N239" s="56"/>
      <c r="O239" s="12"/>
    </row>
    <row r="240" spans="1:15" s="9" customFormat="1" x14ac:dyDescent="0.25">
      <c r="A240" s="20"/>
      <c r="B240" s="26"/>
      <c r="C240" s="55"/>
      <c r="D240" s="55"/>
      <c r="E240" s="65"/>
      <c r="F240" s="65"/>
      <c r="G240" s="65"/>
      <c r="H240" s="65"/>
      <c r="I240" s="65"/>
      <c r="J240" s="65"/>
      <c r="K240" s="56"/>
      <c r="L240" s="56"/>
      <c r="M240" s="56"/>
      <c r="N240" s="56"/>
      <c r="O240" s="12"/>
    </row>
    <row r="241" spans="1:15" s="9" customFormat="1" x14ac:dyDescent="0.25">
      <c r="A241" s="20"/>
      <c r="B241" s="26"/>
      <c r="C241" s="55"/>
      <c r="D241" s="55"/>
      <c r="E241" s="65"/>
      <c r="F241" s="65"/>
      <c r="G241" s="65"/>
      <c r="H241" s="65"/>
      <c r="I241" s="65"/>
      <c r="J241" s="65"/>
      <c r="K241" s="56"/>
      <c r="L241" s="56"/>
      <c r="M241" s="56"/>
      <c r="N241" s="56"/>
      <c r="O241" s="12"/>
    </row>
    <row r="242" spans="1:15" s="9" customFormat="1" x14ac:dyDescent="0.25">
      <c r="A242" s="20"/>
      <c r="B242" s="26"/>
      <c r="C242" s="55"/>
      <c r="D242" s="55"/>
      <c r="E242" s="65"/>
      <c r="F242" s="65"/>
      <c r="G242" s="65"/>
      <c r="H242" s="65"/>
      <c r="I242" s="65"/>
      <c r="J242" s="65"/>
      <c r="K242" s="56"/>
      <c r="L242" s="56"/>
      <c r="M242" s="56"/>
      <c r="N242" s="56"/>
      <c r="O242" s="12"/>
    </row>
    <row r="243" spans="1:15" s="9" customFormat="1" x14ac:dyDescent="0.25">
      <c r="A243" s="20"/>
      <c r="B243" s="26"/>
      <c r="C243" s="55"/>
      <c r="D243" s="55"/>
      <c r="E243" s="65"/>
      <c r="F243" s="65"/>
      <c r="G243" s="65"/>
      <c r="H243" s="65"/>
      <c r="I243" s="65"/>
      <c r="J243" s="65"/>
      <c r="K243" s="56"/>
      <c r="L243" s="56"/>
      <c r="M243" s="56"/>
      <c r="N243" s="56"/>
      <c r="O243" s="12"/>
    </row>
    <row r="244" spans="1:15" s="9" customFormat="1" x14ac:dyDescent="0.25">
      <c r="A244" s="20"/>
      <c r="B244" s="26"/>
      <c r="C244" s="55"/>
      <c r="D244" s="55"/>
      <c r="E244" s="65"/>
      <c r="F244" s="65"/>
      <c r="G244" s="65"/>
      <c r="H244" s="65"/>
      <c r="I244" s="65"/>
      <c r="J244" s="65"/>
      <c r="K244" s="56"/>
      <c r="L244" s="56"/>
      <c r="M244" s="56"/>
      <c r="N244" s="56"/>
      <c r="O244" s="12"/>
    </row>
    <row r="245" spans="1:15" s="9" customFormat="1" x14ac:dyDescent="0.25">
      <c r="A245" s="20"/>
      <c r="B245" s="26"/>
      <c r="C245" s="55"/>
      <c r="D245" s="55"/>
      <c r="E245" s="65"/>
      <c r="F245" s="65"/>
      <c r="G245" s="65"/>
      <c r="H245" s="65"/>
      <c r="I245" s="65"/>
      <c r="J245" s="65"/>
      <c r="K245" s="56"/>
      <c r="L245" s="56"/>
      <c r="M245" s="56"/>
      <c r="N245" s="56"/>
      <c r="O245" s="12"/>
    </row>
    <row r="246" spans="1:15" s="9" customFormat="1" x14ac:dyDescent="0.25">
      <c r="A246" s="20"/>
      <c r="B246" s="26"/>
      <c r="C246" s="55"/>
      <c r="D246" s="55"/>
      <c r="E246" s="65"/>
      <c r="F246" s="65"/>
      <c r="G246" s="65"/>
      <c r="H246" s="65"/>
      <c r="I246" s="65"/>
      <c r="J246" s="65"/>
      <c r="K246" s="56"/>
      <c r="L246" s="56"/>
      <c r="M246" s="56"/>
      <c r="N246" s="56"/>
      <c r="O246" s="12"/>
    </row>
    <row r="247" spans="1:15" s="9" customFormat="1" x14ac:dyDescent="0.25">
      <c r="A247" s="20"/>
      <c r="B247" s="26"/>
      <c r="C247" s="55"/>
      <c r="D247" s="55"/>
      <c r="E247" s="65"/>
      <c r="F247" s="65"/>
      <c r="G247" s="65"/>
      <c r="H247" s="65"/>
      <c r="I247" s="65"/>
      <c r="J247" s="65"/>
      <c r="K247" s="56"/>
      <c r="L247" s="56"/>
      <c r="M247" s="56"/>
      <c r="N247" s="56"/>
      <c r="O247" s="12"/>
    </row>
    <row r="248" spans="1:15" s="9" customFormat="1" x14ac:dyDescent="0.25">
      <c r="A248" s="20"/>
      <c r="B248" s="26"/>
      <c r="C248" s="55"/>
      <c r="D248" s="55"/>
      <c r="E248" s="65"/>
      <c r="F248" s="65"/>
      <c r="G248" s="65"/>
      <c r="H248" s="65"/>
      <c r="I248" s="65"/>
      <c r="J248" s="65"/>
      <c r="K248" s="56"/>
      <c r="L248" s="56"/>
      <c r="M248" s="56"/>
      <c r="N248" s="56"/>
      <c r="O248" s="12"/>
    </row>
    <row r="249" spans="1:15" s="9" customFormat="1" x14ac:dyDescent="0.25">
      <c r="A249" s="20"/>
      <c r="B249" s="26"/>
      <c r="C249" s="55"/>
      <c r="D249" s="55"/>
      <c r="E249" s="65"/>
      <c r="F249" s="65"/>
      <c r="G249" s="65"/>
      <c r="H249" s="65"/>
      <c r="I249" s="65"/>
      <c r="J249" s="65"/>
      <c r="K249" s="56"/>
      <c r="L249" s="56"/>
      <c r="M249" s="56"/>
      <c r="N249" s="56"/>
      <c r="O249" s="12"/>
    </row>
    <row r="250" spans="1:15" s="9" customFormat="1" x14ac:dyDescent="0.25">
      <c r="A250" s="20"/>
      <c r="B250" s="26"/>
      <c r="C250" s="55"/>
      <c r="D250" s="55"/>
      <c r="E250" s="65"/>
      <c r="F250" s="65"/>
      <c r="G250" s="65"/>
      <c r="H250" s="65"/>
      <c r="I250" s="65"/>
      <c r="J250" s="65"/>
      <c r="K250" s="56"/>
      <c r="L250" s="56"/>
      <c r="M250" s="56"/>
      <c r="N250" s="56"/>
      <c r="O250" s="12"/>
    </row>
    <row r="251" spans="1:15" s="9" customFormat="1" x14ac:dyDescent="0.25">
      <c r="A251" s="20"/>
      <c r="B251" s="26"/>
      <c r="C251" s="55"/>
      <c r="D251" s="55"/>
      <c r="E251" s="65"/>
      <c r="F251" s="65"/>
      <c r="G251" s="65"/>
      <c r="H251" s="65"/>
      <c r="I251" s="65"/>
      <c r="J251" s="65"/>
      <c r="K251" s="56"/>
      <c r="L251" s="56"/>
      <c r="M251" s="56"/>
      <c r="N251" s="56"/>
      <c r="O251" s="12"/>
    </row>
    <row r="252" spans="1:15" s="9" customFormat="1" x14ac:dyDescent="0.25">
      <c r="A252" s="20"/>
      <c r="B252" s="26"/>
      <c r="C252" s="55"/>
      <c r="D252" s="55"/>
      <c r="E252" s="65"/>
      <c r="F252" s="65"/>
      <c r="G252" s="65"/>
      <c r="H252" s="65"/>
      <c r="I252" s="65"/>
      <c r="J252" s="65"/>
      <c r="K252" s="56"/>
      <c r="L252" s="56"/>
      <c r="M252" s="56"/>
      <c r="N252" s="56"/>
      <c r="O252" s="12"/>
    </row>
    <row r="253" spans="1:15" s="9" customFormat="1" x14ac:dyDescent="0.25">
      <c r="A253" s="20"/>
      <c r="B253" s="26"/>
      <c r="C253" s="55"/>
      <c r="D253" s="55"/>
      <c r="E253" s="65"/>
      <c r="F253" s="65"/>
      <c r="G253" s="65"/>
      <c r="H253" s="65"/>
      <c r="I253" s="65"/>
      <c r="J253" s="65"/>
      <c r="K253" s="56"/>
      <c r="L253" s="56"/>
      <c r="M253" s="56"/>
      <c r="N253" s="56"/>
      <c r="O253" s="12"/>
    </row>
    <row r="254" spans="1:15" s="9" customFormat="1" x14ac:dyDescent="0.25">
      <c r="A254" s="20"/>
      <c r="B254" s="26"/>
      <c r="C254" s="55"/>
      <c r="D254" s="55"/>
      <c r="E254" s="65"/>
      <c r="F254" s="65"/>
      <c r="G254" s="65"/>
      <c r="H254" s="65"/>
      <c r="I254" s="65"/>
      <c r="J254" s="65"/>
      <c r="K254" s="56"/>
      <c r="L254" s="56"/>
      <c r="M254" s="56"/>
      <c r="N254" s="56"/>
      <c r="O254" s="12"/>
    </row>
    <row r="255" spans="1:15" s="9" customFormat="1" x14ac:dyDescent="0.25">
      <c r="A255" s="20"/>
      <c r="B255" s="26"/>
      <c r="C255" s="55"/>
      <c r="D255" s="55"/>
      <c r="E255" s="65"/>
      <c r="F255" s="65"/>
      <c r="G255" s="65"/>
      <c r="H255" s="65"/>
      <c r="I255" s="65"/>
      <c r="J255" s="65"/>
      <c r="K255" s="56"/>
      <c r="L255" s="56"/>
      <c r="M255" s="56"/>
      <c r="N255" s="56"/>
      <c r="O255" s="12"/>
    </row>
    <row r="256" spans="1:15" s="9" customFormat="1" x14ac:dyDescent="0.25">
      <c r="A256" s="20"/>
      <c r="B256" s="26"/>
      <c r="C256" s="55"/>
      <c r="D256" s="55"/>
      <c r="E256" s="65"/>
      <c r="F256" s="65"/>
      <c r="G256" s="65"/>
      <c r="H256" s="65"/>
      <c r="I256" s="65"/>
      <c r="J256" s="65"/>
      <c r="K256" s="56"/>
      <c r="L256" s="56"/>
      <c r="M256" s="56"/>
      <c r="N256" s="56"/>
      <c r="O256" s="12"/>
    </row>
    <row r="257" spans="1:15" s="9" customFormat="1" x14ac:dyDescent="0.25">
      <c r="A257" s="20"/>
      <c r="B257" s="26"/>
      <c r="C257" s="55"/>
      <c r="D257" s="55"/>
      <c r="E257" s="65"/>
      <c r="F257" s="65"/>
      <c r="G257" s="65"/>
      <c r="H257" s="65"/>
      <c r="I257" s="65"/>
      <c r="J257" s="65"/>
      <c r="K257" s="56"/>
      <c r="L257" s="56"/>
      <c r="M257" s="56"/>
      <c r="N257" s="56"/>
      <c r="O257" s="12"/>
    </row>
    <row r="258" spans="1:15" s="9" customFormat="1" x14ac:dyDescent="0.25">
      <c r="A258" s="20"/>
      <c r="B258" s="26"/>
      <c r="C258" s="55"/>
      <c r="D258" s="55"/>
      <c r="E258" s="65"/>
      <c r="F258" s="65"/>
      <c r="G258" s="65"/>
      <c r="H258" s="65"/>
      <c r="I258" s="65"/>
      <c r="J258" s="65"/>
      <c r="K258" s="56"/>
      <c r="L258" s="56"/>
      <c r="M258" s="56"/>
      <c r="N258" s="56"/>
      <c r="O258" s="12"/>
    </row>
    <row r="259" spans="1:15" s="9" customFormat="1" x14ac:dyDescent="0.25">
      <c r="A259" s="20"/>
      <c r="B259" s="26"/>
      <c r="C259" s="55"/>
      <c r="D259" s="55"/>
      <c r="E259" s="65"/>
      <c r="F259" s="65"/>
      <c r="G259" s="65"/>
      <c r="H259" s="65"/>
      <c r="I259" s="65"/>
      <c r="J259" s="65"/>
      <c r="K259" s="56"/>
      <c r="L259" s="56"/>
      <c r="M259" s="56"/>
      <c r="N259" s="56"/>
      <c r="O259" s="12"/>
    </row>
    <row r="260" spans="1:15" s="9" customFormat="1" x14ac:dyDescent="0.25">
      <c r="A260" s="20"/>
      <c r="B260" s="26"/>
      <c r="C260" s="55"/>
      <c r="D260" s="55"/>
      <c r="E260" s="65"/>
      <c r="F260" s="65"/>
      <c r="G260" s="65"/>
      <c r="H260" s="65"/>
      <c r="I260" s="65"/>
      <c r="J260" s="65"/>
      <c r="K260" s="56"/>
      <c r="L260" s="56"/>
      <c r="M260" s="56"/>
      <c r="N260" s="56"/>
      <c r="O260" s="12"/>
    </row>
    <row r="261" spans="1:15" s="9" customFormat="1" x14ac:dyDescent="0.25">
      <c r="A261" s="20"/>
      <c r="B261" s="26"/>
      <c r="C261" s="55"/>
      <c r="D261" s="55"/>
      <c r="E261" s="65"/>
      <c r="F261" s="65"/>
      <c r="G261" s="65"/>
      <c r="H261" s="65"/>
      <c r="I261" s="65"/>
      <c r="J261" s="65"/>
      <c r="K261" s="56"/>
      <c r="L261" s="56"/>
      <c r="M261" s="56"/>
      <c r="N261" s="56"/>
      <c r="O261" s="12"/>
    </row>
    <row r="262" spans="1:15" s="9" customFormat="1" x14ac:dyDescent="0.25">
      <c r="A262" s="20"/>
      <c r="B262" s="26"/>
      <c r="C262" s="55"/>
      <c r="D262" s="55"/>
      <c r="E262" s="65"/>
      <c r="F262" s="65"/>
      <c r="G262" s="65"/>
      <c r="H262" s="65"/>
      <c r="I262" s="65"/>
      <c r="J262" s="65"/>
      <c r="K262" s="56"/>
      <c r="L262" s="56"/>
      <c r="M262" s="56"/>
      <c r="N262" s="56"/>
      <c r="O262" s="12"/>
    </row>
    <row r="263" spans="1:15" s="9" customFormat="1" x14ac:dyDescent="0.25">
      <c r="A263" s="20"/>
      <c r="B263" s="26"/>
      <c r="C263" s="55"/>
      <c r="D263" s="55"/>
      <c r="E263" s="65"/>
      <c r="F263" s="65"/>
      <c r="G263" s="65"/>
      <c r="H263" s="65"/>
      <c r="I263" s="65"/>
      <c r="J263" s="65"/>
      <c r="K263" s="56"/>
      <c r="L263" s="56"/>
      <c r="M263" s="56"/>
      <c r="N263" s="56"/>
      <c r="O263" s="12"/>
    </row>
    <row r="264" spans="1:15" s="9" customFormat="1" x14ac:dyDescent="0.25">
      <c r="A264" s="20"/>
      <c r="B264" s="26"/>
      <c r="C264" s="55"/>
      <c r="D264" s="55"/>
      <c r="E264" s="65"/>
      <c r="F264" s="65"/>
      <c r="G264" s="65"/>
      <c r="H264" s="65"/>
      <c r="I264" s="65"/>
      <c r="J264" s="65"/>
      <c r="K264" s="56"/>
      <c r="L264" s="56"/>
      <c r="M264" s="56"/>
      <c r="N264" s="56"/>
      <c r="O264" s="12"/>
    </row>
    <row r="265" spans="1:15" s="9" customFormat="1" x14ac:dyDescent="0.25">
      <c r="A265" s="20"/>
      <c r="B265" s="26"/>
      <c r="C265" s="55"/>
      <c r="D265" s="55"/>
      <c r="E265" s="65"/>
      <c r="F265" s="65"/>
      <c r="G265" s="65"/>
      <c r="H265" s="65"/>
      <c r="I265" s="65"/>
      <c r="J265" s="65"/>
      <c r="K265" s="56"/>
      <c r="L265" s="56"/>
      <c r="M265" s="56"/>
      <c r="N265" s="56"/>
      <c r="O265" s="12"/>
    </row>
    <row r="266" spans="1:15" s="9" customFormat="1" x14ac:dyDescent="0.25">
      <c r="A266" s="20"/>
      <c r="B266" s="26"/>
      <c r="C266" s="55"/>
      <c r="D266" s="55"/>
      <c r="E266" s="65"/>
      <c r="F266" s="65"/>
      <c r="G266" s="65"/>
      <c r="H266" s="65"/>
      <c r="I266" s="65"/>
      <c r="J266" s="65"/>
      <c r="K266" s="56"/>
      <c r="L266" s="56"/>
      <c r="M266" s="56"/>
      <c r="N266" s="56"/>
      <c r="O266" s="12"/>
    </row>
    <row r="267" spans="1:15" s="9" customFormat="1" x14ac:dyDescent="0.25">
      <c r="A267" s="20"/>
      <c r="B267" s="26"/>
      <c r="C267" s="55"/>
      <c r="D267" s="55"/>
      <c r="E267" s="65"/>
      <c r="F267" s="65"/>
      <c r="G267" s="65"/>
      <c r="H267" s="65"/>
      <c r="I267" s="65"/>
      <c r="J267" s="65"/>
      <c r="K267" s="56"/>
      <c r="L267" s="56"/>
      <c r="M267" s="56"/>
      <c r="N267" s="56"/>
      <c r="O267" s="12"/>
    </row>
    <row r="268" spans="1:15" s="9" customFormat="1" x14ac:dyDescent="0.25">
      <c r="A268" s="20"/>
      <c r="B268" s="26"/>
      <c r="C268" s="55"/>
      <c r="D268" s="55"/>
      <c r="E268" s="65"/>
      <c r="F268" s="65"/>
      <c r="G268" s="65"/>
      <c r="H268" s="65"/>
      <c r="I268" s="65"/>
      <c r="J268" s="65"/>
      <c r="K268" s="56"/>
      <c r="L268" s="56"/>
      <c r="M268" s="56"/>
      <c r="N268" s="56"/>
      <c r="O268" s="12"/>
    </row>
    <row r="269" spans="1:15" s="9" customFormat="1" x14ac:dyDescent="0.25">
      <c r="A269" s="20"/>
      <c r="B269" s="26"/>
      <c r="C269" s="55"/>
      <c r="D269" s="55"/>
      <c r="E269" s="65"/>
      <c r="F269" s="65"/>
      <c r="G269" s="65"/>
      <c r="H269" s="65"/>
      <c r="I269" s="65"/>
      <c r="J269" s="65"/>
      <c r="K269" s="56"/>
      <c r="L269" s="56"/>
      <c r="M269" s="56"/>
      <c r="N269" s="56"/>
      <c r="O269" s="12"/>
    </row>
    <row r="270" spans="1:15" s="9" customFormat="1" x14ac:dyDescent="0.25">
      <c r="A270" s="20"/>
      <c r="B270" s="26"/>
      <c r="C270" s="55"/>
      <c r="D270" s="55"/>
      <c r="E270" s="65"/>
      <c r="F270" s="65"/>
      <c r="G270" s="65"/>
      <c r="H270" s="65"/>
      <c r="I270" s="65"/>
      <c r="J270" s="65"/>
      <c r="K270" s="56"/>
      <c r="L270" s="56"/>
      <c r="M270" s="56"/>
      <c r="N270" s="56"/>
      <c r="O270" s="12"/>
    </row>
    <row r="271" spans="1:15" s="9" customFormat="1" x14ac:dyDescent="0.25">
      <c r="A271" s="20"/>
      <c r="B271" s="26"/>
      <c r="C271" s="55"/>
      <c r="D271" s="55"/>
      <c r="E271" s="65"/>
      <c r="F271" s="65"/>
      <c r="G271" s="65"/>
      <c r="H271" s="65"/>
      <c r="I271" s="65"/>
      <c r="J271" s="65"/>
      <c r="K271" s="56"/>
      <c r="L271" s="56"/>
      <c r="M271" s="56"/>
      <c r="N271" s="56"/>
      <c r="O271" s="12"/>
    </row>
    <row r="272" spans="1:15" s="9" customFormat="1" x14ac:dyDescent="0.25">
      <c r="A272" s="20"/>
      <c r="B272" s="26"/>
      <c r="C272" s="55"/>
      <c r="D272" s="55"/>
      <c r="E272" s="65"/>
      <c r="F272" s="65"/>
      <c r="G272" s="65"/>
      <c r="H272" s="65"/>
      <c r="I272" s="65"/>
      <c r="J272" s="65"/>
      <c r="K272" s="56"/>
      <c r="L272" s="56"/>
      <c r="M272" s="56"/>
      <c r="N272" s="56"/>
      <c r="O272" s="12"/>
    </row>
    <row r="273" spans="1:15" s="9" customFormat="1" x14ac:dyDescent="0.25">
      <c r="A273" s="20"/>
      <c r="B273" s="26"/>
      <c r="C273" s="55"/>
      <c r="D273" s="55"/>
      <c r="E273" s="65"/>
      <c r="F273" s="65"/>
      <c r="G273" s="65"/>
      <c r="H273" s="65"/>
      <c r="I273" s="65"/>
      <c r="J273" s="65"/>
      <c r="K273" s="56"/>
      <c r="L273" s="56"/>
      <c r="M273" s="56"/>
      <c r="N273" s="56"/>
      <c r="O273" s="12"/>
    </row>
    <row r="274" spans="1:15" s="9" customFormat="1" x14ac:dyDescent="0.25">
      <c r="A274" s="20"/>
      <c r="B274" s="26"/>
      <c r="C274" s="55"/>
      <c r="D274" s="55"/>
      <c r="E274" s="65"/>
      <c r="F274" s="65"/>
      <c r="G274" s="65"/>
      <c r="H274" s="65"/>
      <c r="I274" s="65"/>
      <c r="J274" s="65"/>
      <c r="K274" s="56"/>
      <c r="L274" s="56"/>
      <c r="M274" s="56"/>
      <c r="N274" s="56"/>
      <c r="O274" s="12"/>
    </row>
    <row r="275" spans="1:15" s="9" customFormat="1" x14ac:dyDescent="0.25">
      <c r="A275" s="20"/>
      <c r="B275" s="26"/>
      <c r="C275" s="55"/>
      <c r="D275" s="55"/>
      <c r="E275" s="65"/>
      <c r="F275" s="65"/>
      <c r="G275" s="65"/>
      <c r="H275" s="65"/>
      <c r="I275" s="65"/>
      <c r="J275" s="65"/>
      <c r="K275" s="56"/>
      <c r="L275" s="56"/>
      <c r="M275" s="56"/>
      <c r="N275" s="56"/>
      <c r="O275" s="12"/>
    </row>
    <row r="276" spans="1:15" s="9" customFormat="1" x14ac:dyDescent="0.25">
      <c r="A276" s="20"/>
      <c r="B276" s="26"/>
      <c r="C276" s="55"/>
      <c r="D276" s="55"/>
      <c r="E276" s="65"/>
      <c r="F276" s="65"/>
      <c r="G276" s="65"/>
      <c r="H276" s="65"/>
      <c r="I276" s="65"/>
      <c r="J276" s="65"/>
      <c r="K276" s="56"/>
      <c r="L276" s="56"/>
      <c r="M276" s="56"/>
      <c r="N276" s="56"/>
      <c r="O276" s="12"/>
    </row>
    <row r="277" spans="1:15" s="9" customFormat="1" x14ac:dyDescent="0.25">
      <c r="A277" s="20"/>
      <c r="B277" s="26"/>
      <c r="C277" s="55"/>
      <c r="D277" s="55"/>
      <c r="E277" s="65"/>
      <c r="F277" s="65"/>
      <c r="G277" s="65"/>
      <c r="H277" s="65"/>
      <c r="I277" s="65"/>
      <c r="J277" s="65"/>
      <c r="K277" s="56"/>
      <c r="L277" s="56"/>
      <c r="M277" s="56"/>
      <c r="N277" s="56"/>
      <c r="O277" s="12"/>
    </row>
    <row r="278" spans="1:15" s="9" customFormat="1" x14ac:dyDescent="0.25">
      <c r="A278" s="20"/>
      <c r="B278" s="26"/>
      <c r="C278" s="55"/>
      <c r="D278" s="55"/>
      <c r="E278" s="65"/>
      <c r="F278" s="65"/>
      <c r="G278" s="65"/>
      <c r="H278" s="65"/>
      <c r="I278" s="65"/>
      <c r="J278" s="65"/>
      <c r="K278" s="56"/>
      <c r="L278" s="56"/>
      <c r="M278" s="56"/>
      <c r="N278" s="56"/>
      <c r="O278" s="12"/>
    </row>
    <row r="279" spans="1:15" s="9" customFormat="1" x14ac:dyDescent="0.25">
      <c r="A279" s="20"/>
      <c r="B279" s="26"/>
      <c r="C279" s="55"/>
      <c r="D279" s="55"/>
      <c r="E279" s="65"/>
      <c r="F279" s="65"/>
      <c r="G279" s="65"/>
      <c r="H279" s="65"/>
      <c r="I279" s="65"/>
      <c r="J279" s="65"/>
      <c r="K279" s="56"/>
      <c r="L279" s="56"/>
      <c r="M279" s="56"/>
      <c r="N279" s="56"/>
      <c r="O279" s="12"/>
    </row>
    <row r="280" spans="1:15" s="9" customFormat="1" x14ac:dyDescent="0.25">
      <c r="A280" s="20"/>
      <c r="B280" s="26"/>
      <c r="C280" s="55"/>
      <c r="D280" s="55"/>
      <c r="E280" s="65"/>
      <c r="F280" s="65"/>
      <c r="G280" s="65"/>
      <c r="H280" s="65"/>
      <c r="I280" s="65"/>
      <c r="J280" s="65"/>
      <c r="K280" s="56"/>
      <c r="L280" s="56"/>
      <c r="M280" s="56"/>
      <c r="N280" s="56"/>
      <c r="O280" s="12"/>
    </row>
    <row r="281" spans="1:15" s="9" customFormat="1" x14ac:dyDescent="0.25">
      <c r="A281" s="20"/>
      <c r="B281" s="26"/>
      <c r="C281" s="55"/>
      <c r="D281" s="55"/>
      <c r="E281" s="65"/>
      <c r="F281" s="65"/>
      <c r="G281" s="65"/>
      <c r="H281" s="65"/>
      <c r="I281" s="65"/>
      <c r="J281" s="65"/>
      <c r="K281" s="56"/>
      <c r="L281" s="56"/>
      <c r="M281" s="56"/>
      <c r="N281" s="56"/>
      <c r="O281" s="12"/>
    </row>
    <row r="282" spans="1:15" s="9" customFormat="1" x14ac:dyDescent="0.25">
      <c r="A282" s="20"/>
      <c r="B282" s="26"/>
      <c r="C282" s="55"/>
      <c r="D282" s="55"/>
      <c r="E282" s="65"/>
      <c r="F282" s="65"/>
      <c r="G282" s="65"/>
      <c r="H282" s="65"/>
      <c r="I282" s="65"/>
      <c r="J282" s="65"/>
      <c r="K282" s="56"/>
      <c r="L282" s="56"/>
      <c r="M282" s="56"/>
      <c r="N282" s="56"/>
      <c r="O282" s="12"/>
    </row>
    <row r="283" spans="1:15" s="9" customFormat="1" x14ac:dyDescent="0.25">
      <c r="A283" s="20"/>
      <c r="B283" s="26"/>
      <c r="C283" s="55"/>
      <c r="D283" s="55"/>
      <c r="E283" s="65"/>
      <c r="F283" s="65"/>
      <c r="G283" s="65"/>
      <c r="H283" s="65"/>
      <c r="I283" s="65"/>
      <c r="J283" s="65"/>
      <c r="K283" s="56"/>
      <c r="L283" s="56"/>
      <c r="M283" s="56"/>
      <c r="N283" s="56"/>
      <c r="O283" s="12"/>
    </row>
    <row r="284" spans="1:15" s="9" customFormat="1" x14ac:dyDescent="0.25">
      <c r="A284" s="20"/>
      <c r="B284" s="26"/>
      <c r="C284" s="55"/>
      <c r="D284" s="55"/>
      <c r="E284" s="65"/>
      <c r="F284" s="65"/>
      <c r="G284" s="65"/>
      <c r="H284" s="65"/>
      <c r="I284" s="65"/>
      <c r="J284" s="65"/>
      <c r="K284" s="56"/>
      <c r="L284" s="56"/>
      <c r="M284" s="56"/>
      <c r="N284" s="56"/>
      <c r="O284" s="12"/>
    </row>
    <row r="285" spans="1:15" s="9" customFormat="1" x14ac:dyDescent="0.25">
      <c r="A285" s="20"/>
      <c r="B285" s="26"/>
      <c r="C285" s="55"/>
      <c r="D285" s="55"/>
      <c r="E285" s="65"/>
      <c r="F285" s="65"/>
      <c r="G285" s="65"/>
      <c r="H285" s="65"/>
      <c r="I285" s="65"/>
      <c r="J285" s="65"/>
      <c r="K285" s="56"/>
      <c r="L285" s="56"/>
      <c r="M285" s="56"/>
      <c r="N285" s="56"/>
      <c r="O285" s="12"/>
    </row>
    <row r="286" spans="1:15" s="9" customFormat="1" x14ac:dyDescent="0.25">
      <c r="A286" s="20"/>
      <c r="B286" s="26"/>
      <c r="C286" s="55"/>
      <c r="D286" s="55"/>
      <c r="E286" s="65"/>
      <c r="F286" s="65"/>
      <c r="G286" s="65"/>
      <c r="H286" s="65"/>
      <c r="I286" s="65"/>
      <c r="J286" s="65"/>
      <c r="K286" s="56"/>
      <c r="L286" s="56"/>
      <c r="M286" s="56"/>
      <c r="N286" s="56"/>
      <c r="O286" s="12"/>
    </row>
    <row r="287" spans="1:15" s="9" customFormat="1" x14ac:dyDescent="0.25">
      <c r="A287" s="20"/>
      <c r="B287" s="26"/>
      <c r="C287" s="55"/>
      <c r="D287" s="55"/>
      <c r="E287" s="65"/>
      <c r="F287" s="65"/>
      <c r="G287" s="65"/>
      <c r="H287" s="65"/>
      <c r="I287" s="65"/>
      <c r="J287" s="65"/>
      <c r="K287" s="56"/>
      <c r="L287" s="56"/>
      <c r="M287" s="56"/>
      <c r="N287" s="56"/>
      <c r="O287" s="12"/>
    </row>
    <row r="288" spans="1:15" s="9" customFormat="1" x14ac:dyDescent="0.25">
      <c r="A288" s="20"/>
      <c r="B288" s="26"/>
      <c r="C288" s="55"/>
      <c r="D288" s="55"/>
      <c r="E288" s="65"/>
      <c r="F288" s="65"/>
      <c r="G288" s="65"/>
      <c r="H288" s="65"/>
      <c r="I288" s="65"/>
      <c r="J288" s="65"/>
      <c r="K288" s="56"/>
      <c r="L288" s="56"/>
      <c r="M288" s="56"/>
      <c r="N288" s="56"/>
      <c r="O288" s="12"/>
    </row>
    <row r="289" spans="1:15" s="9" customFormat="1" x14ac:dyDescent="0.25">
      <c r="A289" s="20"/>
      <c r="B289" s="26"/>
      <c r="C289" s="55"/>
      <c r="D289" s="55"/>
      <c r="E289" s="65"/>
      <c r="F289" s="65"/>
      <c r="G289" s="65"/>
      <c r="H289" s="65"/>
      <c r="I289" s="65"/>
      <c r="J289" s="65"/>
      <c r="K289" s="56"/>
      <c r="L289" s="56"/>
      <c r="M289" s="56"/>
      <c r="N289" s="56"/>
      <c r="O289" s="12"/>
    </row>
    <row r="290" spans="1:15" s="9" customFormat="1" x14ac:dyDescent="0.25">
      <c r="A290" s="20"/>
      <c r="B290" s="26"/>
      <c r="C290" s="55"/>
      <c r="D290" s="55"/>
      <c r="E290" s="65"/>
      <c r="F290" s="65"/>
      <c r="G290" s="65"/>
      <c r="H290" s="65"/>
      <c r="I290" s="65"/>
      <c r="J290" s="65"/>
      <c r="K290" s="56"/>
      <c r="L290" s="56"/>
      <c r="M290" s="56"/>
      <c r="N290" s="56"/>
      <c r="O290" s="12"/>
    </row>
    <row r="291" spans="1:15" s="9" customFormat="1" x14ac:dyDescent="0.25">
      <c r="A291" s="20"/>
      <c r="B291" s="26"/>
      <c r="C291" s="55"/>
      <c r="D291" s="55"/>
      <c r="E291" s="65"/>
      <c r="F291" s="65"/>
      <c r="G291" s="65"/>
      <c r="H291" s="65"/>
      <c r="I291" s="65"/>
      <c r="J291" s="65"/>
      <c r="K291" s="56"/>
      <c r="L291" s="56"/>
      <c r="M291" s="56"/>
      <c r="N291" s="56"/>
      <c r="O291" s="12"/>
    </row>
    <row r="292" spans="1:15" s="9" customFormat="1" x14ac:dyDescent="0.25">
      <c r="A292" s="20"/>
      <c r="B292" s="26"/>
      <c r="C292" s="55"/>
      <c r="D292" s="55"/>
      <c r="E292" s="65"/>
      <c r="F292" s="65"/>
      <c r="G292" s="65"/>
      <c r="H292" s="65"/>
      <c r="I292" s="65"/>
      <c r="J292" s="65"/>
      <c r="K292" s="56"/>
      <c r="L292" s="56"/>
      <c r="M292" s="56"/>
      <c r="N292" s="56"/>
      <c r="O292" s="12"/>
    </row>
    <row r="293" spans="1:15" s="9" customFormat="1" x14ac:dyDescent="0.25">
      <c r="A293" s="20"/>
      <c r="B293" s="26"/>
      <c r="C293" s="55"/>
      <c r="D293" s="55"/>
      <c r="E293" s="65"/>
      <c r="F293" s="65"/>
      <c r="G293" s="65"/>
      <c r="H293" s="65"/>
      <c r="I293" s="65"/>
      <c r="J293" s="65"/>
      <c r="K293" s="56"/>
      <c r="L293" s="56"/>
      <c r="M293" s="56"/>
      <c r="N293" s="56"/>
      <c r="O293" s="12"/>
    </row>
    <row r="294" spans="1:15" s="9" customFormat="1" x14ac:dyDescent="0.25">
      <c r="A294" s="20"/>
      <c r="B294" s="26"/>
      <c r="C294" s="55"/>
      <c r="D294" s="55"/>
      <c r="E294" s="65"/>
      <c r="F294" s="65"/>
      <c r="G294" s="65"/>
      <c r="H294" s="65"/>
      <c r="I294" s="65"/>
      <c r="J294" s="65"/>
      <c r="K294" s="56"/>
      <c r="L294" s="56"/>
      <c r="M294" s="56"/>
      <c r="N294" s="56"/>
      <c r="O294" s="12"/>
    </row>
    <row r="295" spans="1:15" s="9" customFormat="1" x14ac:dyDescent="0.25">
      <c r="A295" s="20"/>
      <c r="B295" s="26"/>
      <c r="C295" s="55"/>
      <c r="D295" s="55"/>
      <c r="E295" s="65"/>
      <c r="F295" s="65"/>
      <c r="G295" s="65"/>
      <c r="H295" s="65"/>
      <c r="I295" s="65"/>
      <c r="J295" s="65"/>
      <c r="K295" s="56"/>
      <c r="L295" s="56"/>
      <c r="M295" s="56"/>
      <c r="N295" s="56"/>
      <c r="O295" s="12"/>
    </row>
    <row r="296" spans="1:15" s="9" customFormat="1" x14ac:dyDescent="0.25">
      <c r="A296" s="20"/>
      <c r="B296" s="26"/>
      <c r="C296" s="55"/>
      <c r="D296" s="55"/>
      <c r="E296" s="65"/>
      <c r="F296" s="65"/>
      <c r="G296" s="65"/>
      <c r="H296" s="65"/>
      <c r="I296" s="65"/>
      <c r="J296" s="65"/>
      <c r="K296" s="56"/>
      <c r="L296" s="56"/>
      <c r="M296" s="56"/>
      <c r="N296" s="56"/>
      <c r="O296" s="12"/>
    </row>
    <row r="297" spans="1:15" s="9" customFormat="1" x14ac:dyDescent="0.25">
      <c r="A297" s="20"/>
      <c r="B297" s="26"/>
      <c r="C297" s="55"/>
      <c r="D297" s="55"/>
      <c r="E297" s="65"/>
      <c r="F297" s="65"/>
      <c r="G297" s="65"/>
      <c r="H297" s="65"/>
      <c r="I297" s="65"/>
      <c r="J297" s="65"/>
      <c r="K297" s="56"/>
      <c r="L297" s="56"/>
      <c r="M297" s="56"/>
      <c r="N297" s="56"/>
      <c r="O297" s="12"/>
    </row>
    <row r="298" spans="1:15" s="9" customFormat="1" x14ac:dyDescent="0.25">
      <c r="A298" s="20"/>
      <c r="B298" s="26"/>
      <c r="C298" s="55"/>
      <c r="D298" s="55"/>
      <c r="E298" s="65"/>
      <c r="F298" s="65"/>
      <c r="G298" s="65"/>
      <c r="H298" s="65"/>
      <c r="I298" s="65"/>
      <c r="J298" s="65"/>
      <c r="K298" s="56"/>
      <c r="L298" s="56"/>
      <c r="M298" s="56"/>
      <c r="N298" s="56"/>
      <c r="O298" s="12"/>
    </row>
    <row r="299" spans="1:15" s="9" customFormat="1" x14ac:dyDescent="0.25">
      <c r="A299" s="20"/>
      <c r="B299" s="26"/>
      <c r="C299" s="55"/>
      <c r="D299" s="55"/>
      <c r="E299" s="65"/>
      <c r="F299" s="65"/>
      <c r="G299" s="65"/>
      <c r="H299" s="65"/>
      <c r="I299" s="65"/>
      <c r="J299" s="65"/>
      <c r="K299" s="56"/>
      <c r="L299" s="56"/>
      <c r="M299" s="56"/>
      <c r="N299" s="56"/>
      <c r="O299" s="12"/>
    </row>
    <row r="300" spans="1:15" s="9" customFormat="1" x14ac:dyDescent="0.25">
      <c r="A300" s="20"/>
      <c r="B300" s="26"/>
      <c r="C300" s="55"/>
      <c r="D300" s="55"/>
      <c r="E300" s="65"/>
      <c r="F300" s="65"/>
      <c r="G300" s="65"/>
      <c r="H300" s="65"/>
      <c r="I300" s="65"/>
      <c r="J300" s="65"/>
      <c r="K300" s="56"/>
      <c r="L300" s="56"/>
      <c r="M300" s="56"/>
      <c r="N300" s="56"/>
      <c r="O300" s="12"/>
    </row>
    <row r="301" spans="1:15" s="9" customFormat="1" x14ac:dyDescent="0.25">
      <c r="A301" s="20"/>
      <c r="B301" s="26"/>
      <c r="C301" s="55"/>
      <c r="D301" s="55"/>
      <c r="E301" s="65"/>
      <c r="F301" s="65"/>
      <c r="G301" s="65"/>
      <c r="H301" s="65"/>
      <c r="I301" s="65"/>
      <c r="J301" s="65"/>
      <c r="K301" s="56"/>
      <c r="L301" s="56"/>
      <c r="M301" s="56"/>
      <c r="N301" s="56"/>
      <c r="O301" s="12"/>
    </row>
    <row r="302" spans="1:15" s="9" customFormat="1" x14ac:dyDescent="0.25">
      <c r="A302" s="20"/>
      <c r="B302" s="26"/>
      <c r="C302" s="55"/>
      <c r="D302" s="55"/>
      <c r="E302" s="65"/>
      <c r="F302" s="65"/>
      <c r="G302" s="65"/>
      <c r="H302" s="65"/>
      <c r="I302" s="65"/>
      <c r="J302" s="65"/>
      <c r="K302" s="56"/>
      <c r="L302" s="56"/>
      <c r="M302" s="56"/>
      <c r="N302" s="56"/>
      <c r="O302" s="12"/>
    </row>
    <row r="303" spans="1:15" s="9" customFormat="1" x14ac:dyDescent="0.25">
      <c r="A303" s="20"/>
      <c r="B303" s="26"/>
      <c r="C303" s="55"/>
      <c r="D303" s="55"/>
      <c r="E303" s="65"/>
      <c r="F303" s="65"/>
      <c r="G303" s="65"/>
      <c r="H303" s="65"/>
      <c r="I303" s="65"/>
      <c r="J303" s="65"/>
      <c r="K303" s="56"/>
      <c r="L303" s="56"/>
      <c r="M303" s="56"/>
      <c r="N303" s="56"/>
      <c r="O303" s="12"/>
    </row>
    <row r="304" spans="1:15" s="9" customFormat="1" x14ac:dyDescent="0.25">
      <c r="A304" s="20"/>
      <c r="B304" s="26"/>
      <c r="C304" s="55"/>
      <c r="D304" s="55"/>
      <c r="E304" s="65"/>
      <c r="F304" s="65"/>
      <c r="G304" s="65"/>
      <c r="H304" s="65"/>
      <c r="I304" s="65"/>
      <c r="J304" s="65"/>
      <c r="K304" s="56"/>
      <c r="L304" s="56"/>
      <c r="M304" s="56"/>
      <c r="N304" s="56"/>
      <c r="O304" s="12"/>
    </row>
    <row r="305" spans="1:15" s="9" customFormat="1" x14ac:dyDescent="0.25">
      <c r="A305" s="20"/>
      <c r="B305" s="26"/>
      <c r="C305" s="55"/>
      <c r="D305" s="55"/>
      <c r="E305" s="65"/>
      <c r="F305" s="65"/>
      <c r="G305" s="65"/>
      <c r="H305" s="65"/>
      <c r="I305" s="65"/>
      <c r="J305" s="65"/>
      <c r="K305" s="56"/>
      <c r="L305" s="56"/>
      <c r="M305" s="56"/>
      <c r="N305" s="56"/>
      <c r="O305" s="12"/>
    </row>
    <row r="306" spans="1:15" s="9" customFormat="1" x14ac:dyDescent="0.25">
      <c r="A306" s="20"/>
      <c r="B306" s="26"/>
      <c r="C306" s="55"/>
      <c r="D306" s="55"/>
      <c r="E306" s="65"/>
      <c r="F306" s="65"/>
      <c r="G306" s="65"/>
      <c r="H306" s="65"/>
      <c r="I306" s="65"/>
      <c r="J306" s="65"/>
      <c r="K306" s="56"/>
      <c r="L306" s="56"/>
      <c r="M306" s="56"/>
      <c r="N306" s="56"/>
      <c r="O306" s="12"/>
    </row>
    <row r="307" spans="1:15" s="9" customFormat="1" x14ac:dyDescent="0.25">
      <c r="A307" s="20"/>
      <c r="B307" s="26"/>
      <c r="C307" s="55"/>
      <c r="D307" s="55"/>
      <c r="E307" s="65"/>
      <c r="F307" s="65"/>
      <c r="G307" s="65"/>
      <c r="H307" s="65"/>
      <c r="I307" s="65"/>
      <c r="J307" s="65"/>
      <c r="K307" s="56"/>
      <c r="L307" s="56"/>
      <c r="M307" s="56"/>
      <c r="N307" s="56"/>
      <c r="O307" s="12"/>
    </row>
    <row r="308" spans="1:15" s="9" customFormat="1" x14ac:dyDescent="0.25">
      <c r="A308" s="20"/>
      <c r="B308" s="26"/>
      <c r="C308" s="55"/>
      <c r="D308" s="55"/>
      <c r="E308" s="65"/>
      <c r="F308" s="65"/>
      <c r="G308" s="65"/>
      <c r="H308" s="65"/>
      <c r="I308" s="65"/>
      <c r="J308" s="65"/>
      <c r="K308" s="56"/>
      <c r="L308" s="56"/>
      <c r="M308" s="56"/>
      <c r="N308" s="56"/>
      <c r="O308" s="12"/>
    </row>
    <row r="309" spans="1:15" s="9" customFormat="1" x14ac:dyDescent="0.25">
      <c r="A309" s="20"/>
      <c r="B309" s="26"/>
      <c r="C309" s="55"/>
      <c r="D309" s="55"/>
      <c r="E309" s="65"/>
      <c r="F309" s="65"/>
      <c r="G309" s="65"/>
      <c r="H309" s="65"/>
      <c r="I309" s="65"/>
      <c r="J309" s="65"/>
      <c r="K309" s="56"/>
      <c r="L309" s="56"/>
      <c r="M309" s="56"/>
      <c r="N309" s="56"/>
      <c r="O309" s="12"/>
    </row>
    <row r="310" spans="1:15" s="9" customFormat="1" x14ac:dyDescent="0.25">
      <c r="A310" s="20"/>
      <c r="B310" s="26"/>
      <c r="C310" s="55"/>
      <c r="D310" s="55"/>
      <c r="E310" s="65"/>
      <c r="F310" s="65"/>
      <c r="G310" s="65"/>
      <c r="H310" s="65"/>
      <c r="I310" s="65"/>
      <c r="J310" s="65"/>
      <c r="K310" s="56"/>
      <c r="L310" s="56"/>
      <c r="M310" s="56"/>
      <c r="N310" s="56"/>
      <c r="O310" s="12"/>
    </row>
    <row r="311" spans="1:15" s="9" customFormat="1" x14ac:dyDescent="0.25">
      <c r="A311" s="20"/>
      <c r="B311" s="26"/>
      <c r="C311" s="55"/>
      <c r="D311" s="55"/>
      <c r="E311" s="65"/>
      <c r="F311" s="65"/>
      <c r="G311" s="65"/>
      <c r="H311" s="65"/>
      <c r="I311" s="65"/>
      <c r="J311" s="65"/>
      <c r="K311" s="56"/>
      <c r="L311" s="56"/>
      <c r="M311" s="56"/>
      <c r="N311" s="56"/>
      <c r="O311" s="12"/>
    </row>
    <row r="312" spans="1:15" s="9" customFormat="1" x14ac:dyDescent="0.25">
      <c r="A312" s="20"/>
      <c r="B312" s="26"/>
      <c r="C312" s="55"/>
      <c r="D312" s="55"/>
      <c r="E312" s="65"/>
      <c r="F312" s="65"/>
      <c r="G312" s="65"/>
      <c r="H312" s="65"/>
      <c r="I312" s="65"/>
      <c r="J312" s="65"/>
      <c r="K312" s="56"/>
      <c r="L312" s="56"/>
      <c r="M312" s="56"/>
      <c r="N312" s="56"/>
      <c r="O312" s="12"/>
    </row>
    <row r="313" spans="1:15" s="9" customFormat="1" x14ac:dyDescent="0.25">
      <c r="A313" s="20"/>
      <c r="B313" s="26"/>
      <c r="C313" s="55"/>
      <c r="D313" s="55"/>
      <c r="E313" s="65"/>
      <c r="F313" s="65"/>
      <c r="G313" s="65"/>
      <c r="H313" s="65"/>
      <c r="I313" s="65"/>
      <c r="J313" s="65"/>
      <c r="K313" s="56"/>
      <c r="L313" s="56"/>
      <c r="M313" s="56"/>
      <c r="N313" s="56"/>
      <c r="O313" s="12"/>
    </row>
    <row r="314" spans="1:15" s="9" customFormat="1" x14ac:dyDescent="0.25">
      <c r="A314" s="20"/>
      <c r="B314" s="26"/>
      <c r="C314" s="55"/>
      <c r="D314" s="55"/>
      <c r="E314" s="65"/>
      <c r="F314" s="65"/>
      <c r="G314" s="65"/>
      <c r="H314" s="65"/>
      <c r="I314" s="65"/>
      <c r="J314" s="65"/>
      <c r="K314" s="56"/>
      <c r="L314" s="56"/>
      <c r="M314" s="56"/>
      <c r="N314" s="56"/>
      <c r="O314" s="12"/>
    </row>
    <row r="315" spans="1:15" s="9" customFormat="1" x14ac:dyDescent="0.25">
      <c r="A315" s="20"/>
      <c r="B315" s="26"/>
      <c r="C315" s="55"/>
      <c r="D315" s="55"/>
      <c r="E315" s="65"/>
      <c r="F315" s="65"/>
      <c r="G315" s="65"/>
      <c r="H315" s="65"/>
      <c r="I315" s="65"/>
      <c r="J315" s="65"/>
      <c r="K315" s="56"/>
      <c r="L315" s="56"/>
      <c r="M315" s="56"/>
      <c r="N315" s="56"/>
      <c r="O315" s="12"/>
    </row>
    <row r="316" spans="1:15" s="9" customFormat="1" x14ac:dyDescent="0.25">
      <c r="A316" s="20"/>
      <c r="B316" s="26"/>
      <c r="C316" s="55"/>
      <c r="D316" s="55"/>
      <c r="E316" s="65"/>
      <c r="F316" s="65"/>
      <c r="G316" s="65"/>
      <c r="H316" s="65"/>
      <c r="I316" s="65"/>
      <c r="J316" s="65"/>
      <c r="K316" s="56"/>
      <c r="L316" s="56"/>
      <c r="M316" s="56"/>
      <c r="N316" s="56"/>
      <c r="O316" s="12"/>
    </row>
    <row r="317" spans="1:15" s="9" customFormat="1" x14ac:dyDescent="0.25">
      <c r="A317" s="20"/>
      <c r="B317" s="26"/>
      <c r="C317" s="55"/>
      <c r="D317" s="55"/>
      <c r="E317" s="65"/>
      <c r="F317" s="65"/>
      <c r="G317" s="65"/>
      <c r="H317" s="65"/>
      <c r="I317" s="65"/>
      <c r="J317" s="65"/>
      <c r="K317" s="56"/>
      <c r="L317" s="56"/>
      <c r="M317" s="56"/>
      <c r="N317" s="56"/>
      <c r="O317" s="12"/>
    </row>
    <row r="318" spans="1:15" s="9" customFormat="1" x14ac:dyDescent="0.25">
      <c r="A318" s="20"/>
      <c r="B318" s="26"/>
      <c r="C318" s="55"/>
      <c r="D318" s="55"/>
      <c r="E318" s="65"/>
      <c r="F318" s="65"/>
      <c r="G318" s="65"/>
      <c r="H318" s="65"/>
      <c r="I318" s="65"/>
      <c r="J318" s="65"/>
      <c r="K318" s="56"/>
      <c r="L318" s="56"/>
      <c r="M318" s="56"/>
      <c r="N318" s="56"/>
      <c r="O318" s="12"/>
    </row>
    <row r="319" spans="1:15" s="9" customFormat="1" x14ac:dyDescent="0.25">
      <c r="A319" s="20"/>
      <c r="B319" s="26"/>
      <c r="C319" s="55"/>
      <c r="D319" s="55"/>
      <c r="E319" s="65"/>
      <c r="F319" s="65"/>
      <c r="G319" s="65"/>
      <c r="H319" s="65"/>
      <c r="I319" s="65"/>
      <c r="J319" s="65"/>
      <c r="K319" s="56"/>
      <c r="L319" s="56"/>
      <c r="M319" s="56"/>
      <c r="N319" s="56"/>
      <c r="O319" s="12"/>
    </row>
    <row r="320" spans="1:15" s="9" customFormat="1" x14ac:dyDescent="0.25">
      <c r="A320" s="20"/>
      <c r="B320" s="26"/>
      <c r="C320" s="55"/>
      <c r="D320" s="55"/>
      <c r="E320" s="65"/>
      <c r="F320" s="65"/>
      <c r="G320" s="65"/>
      <c r="H320" s="65"/>
      <c r="I320" s="65"/>
      <c r="J320" s="65"/>
      <c r="K320" s="56"/>
      <c r="L320" s="56"/>
      <c r="M320" s="56"/>
      <c r="N320" s="56"/>
      <c r="O320" s="12"/>
    </row>
    <row r="321" spans="1:15" s="9" customFormat="1" x14ac:dyDescent="0.25">
      <c r="A321" s="20"/>
      <c r="B321" s="26"/>
      <c r="C321" s="55"/>
      <c r="D321" s="55"/>
      <c r="E321" s="65"/>
      <c r="F321" s="65"/>
      <c r="G321" s="65"/>
      <c r="H321" s="65"/>
      <c r="I321" s="65"/>
      <c r="J321" s="65"/>
      <c r="K321" s="56"/>
      <c r="L321" s="56"/>
      <c r="M321" s="56"/>
      <c r="N321" s="56"/>
      <c r="O321" s="12"/>
    </row>
    <row r="322" spans="1:15" s="9" customFormat="1" x14ac:dyDescent="0.25">
      <c r="A322" s="20"/>
      <c r="B322" s="26"/>
      <c r="C322" s="55"/>
      <c r="D322" s="55"/>
      <c r="E322" s="65"/>
      <c r="F322" s="65"/>
      <c r="G322" s="65"/>
      <c r="H322" s="65"/>
      <c r="I322" s="65"/>
      <c r="J322" s="65"/>
      <c r="K322" s="56"/>
      <c r="L322" s="56"/>
      <c r="M322" s="56"/>
      <c r="N322" s="56"/>
      <c r="O322" s="12"/>
    </row>
    <row r="323" spans="1:15" s="9" customFormat="1" x14ac:dyDescent="0.25">
      <c r="A323" s="20"/>
      <c r="B323" s="26"/>
      <c r="C323" s="55"/>
      <c r="D323" s="55"/>
      <c r="E323" s="65"/>
      <c r="F323" s="65"/>
      <c r="G323" s="65"/>
      <c r="H323" s="65"/>
      <c r="I323" s="65"/>
      <c r="J323" s="65"/>
      <c r="K323" s="56"/>
      <c r="L323" s="56"/>
      <c r="M323" s="56"/>
      <c r="N323" s="56"/>
      <c r="O323" s="12"/>
    </row>
    <row r="324" spans="1:15" s="9" customFormat="1" x14ac:dyDescent="0.25">
      <c r="A324" s="20"/>
      <c r="B324" s="26"/>
      <c r="C324" s="55"/>
      <c r="D324" s="55"/>
      <c r="E324" s="65"/>
      <c r="F324" s="65"/>
      <c r="G324" s="65"/>
      <c r="H324" s="65"/>
      <c r="I324" s="65"/>
      <c r="J324" s="65"/>
      <c r="K324" s="56"/>
      <c r="L324" s="56"/>
      <c r="M324" s="56"/>
      <c r="N324" s="56"/>
      <c r="O324" s="12"/>
    </row>
    <row r="325" spans="1:15" s="9" customFormat="1" x14ac:dyDescent="0.25">
      <c r="A325" s="20"/>
      <c r="B325" s="26"/>
      <c r="C325" s="55"/>
      <c r="D325" s="55"/>
      <c r="E325" s="65"/>
      <c r="F325" s="65"/>
      <c r="G325" s="65"/>
      <c r="H325" s="65"/>
      <c r="I325" s="65"/>
      <c r="J325" s="65"/>
      <c r="K325" s="56"/>
      <c r="L325" s="56"/>
      <c r="M325" s="56"/>
      <c r="N325" s="56"/>
      <c r="O325" s="12"/>
    </row>
    <row r="326" spans="1:15" s="9" customFormat="1" x14ac:dyDescent="0.25">
      <c r="A326" s="20"/>
      <c r="B326" s="26"/>
      <c r="C326" s="55"/>
      <c r="D326" s="55"/>
      <c r="E326" s="65"/>
      <c r="F326" s="65"/>
      <c r="G326" s="65"/>
      <c r="H326" s="65"/>
      <c r="I326" s="65"/>
      <c r="J326" s="65"/>
      <c r="K326" s="56"/>
      <c r="L326" s="56"/>
      <c r="M326" s="56"/>
      <c r="N326" s="56"/>
      <c r="O326" s="12"/>
    </row>
    <row r="327" spans="1:15" s="9" customFormat="1" x14ac:dyDescent="0.25">
      <c r="A327" s="20"/>
      <c r="B327" s="26"/>
      <c r="C327" s="55"/>
      <c r="D327" s="55"/>
      <c r="E327" s="65"/>
      <c r="F327" s="65"/>
      <c r="G327" s="65"/>
      <c r="H327" s="65"/>
      <c r="I327" s="65"/>
      <c r="J327" s="65"/>
      <c r="K327" s="56"/>
      <c r="L327" s="56"/>
      <c r="M327" s="56"/>
      <c r="N327" s="56"/>
      <c r="O327" s="12"/>
    </row>
    <row r="328" spans="1:15" s="9" customFormat="1" x14ac:dyDescent="0.25">
      <c r="A328" s="20"/>
      <c r="B328" s="26"/>
      <c r="C328" s="55"/>
      <c r="D328" s="55"/>
      <c r="E328" s="65"/>
      <c r="F328" s="65"/>
      <c r="G328" s="65"/>
      <c r="H328" s="65"/>
      <c r="I328" s="65"/>
      <c r="J328" s="65"/>
      <c r="K328" s="56"/>
      <c r="L328" s="56"/>
      <c r="M328" s="56"/>
      <c r="N328" s="56"/>
      <c r="O328" s="12"/>
    </row>
    <row r="329" spans="1:15" s="9" customFormat="1" x14ac:dyDescent="0.25">
      <c r="A329" s="20"/>
      <c r="B329" s="26"/>
      <c r="C329" s="55"/>
      <c r="D329" s="55"/>
      <c r="E329" s="65"/>
      <c r="F329" s="65"/>
      <c r="G329" s="65"/>
      <c r="H329" s="65"/>
      <c r="I329" s="65"/>
      <c r="J329" s="65"/>
      <c r="K329" s="56"/>
      <c r="L329" s="56"/>
      <c r="M329" s="56"/>
      <c r="N329" s="56"/>
      <c r="O329" s="12"/>
    </row>
    <row r="330" spans="1:15" s="9" customFormat="1" x14ac:dyDescent="0.25">
      <c r="A330" s="20"/>
      <c r="B330" s="26"/>
      <c r="C330" s="55"/>
      <c r="D330" s="55"/>
      <c r="E330" s="65"/>
      <c r="F330" s="65"/>
      <c r="G330" s="65"/>
      <c r="H330" s="65"/>
      <c r="I330" s="65"/>
      <c r="J330" s="65"/>
      <c r="K330" s="56"/>
      <c r="L330" s="56"/>
      <c r="M330" s="56"/>
      <c r="N330" s="56"/>
      <c r="O330" s="12"/>
    </row>
    <row r="331" spans="1:15" s="9" customFormat="1" x14ac:dyDescent="0.25">
      <c r="A331" s="20"/>
      <c r="B331" s="26"/>
      <c r="C331" s="55"/>
      <c r="D331" s="55"/>
      <c r="E331" s="65"/>
      <c r="F331" s="65"/>
      <c r="G331" s="65"/>
      <c r="H331" s="65"/>
      <c r="I331" s="65"/>
      <c r="J331" s="65"/>
      <c r="K331" s="56"/>
      <c r="L331" s="56"/>
      <c r="M331" s="56"/>
      <c r="N331" s="56"/>
      <c r="O331" s="12"/>
    </row>
    <row r="332" spans="1:15" s="9" customFormat="1" x14ac:dyDescent="0.25">
      <c r="A332" s="20"/>
      <c r="B332" s="26"/>
      <c r="C332" s="55"/>
      <c r="D332" s="55"/>
      <c r="E332" s="65"/>
      <c r="F332" s="65"/>
      <c r="G332" s="65"/>
      <c r="H332" s="65"/>
      <c r="I332" s="65"/>
      <c r="J332" s="65"/>
      <c r="K332" s="56"/>
      <c r="L332" s="56"/>
      <c r="M332" s="56"/>
      <c r="N332" s="56"/>
      <c r="O332" s="12"/>
    </row>
    <row r="333" spans="1:15" s="9" customFormat="1" x14ac:dyDescent="0.25">
      <c r="A333" s="20"/>
      <c r="B333" s="26"/>
      <c r="C333" s="55"/>
      <c r="D333" s="55"/>
      <c r="E333" s="65"/>
      <c r="F333" s="65"/>
      <c r="G333" s="65"/>
      <c r="H333" s="65"/>
      <c r="I333" s="65"/>
      <c r="J333" s="65"/>
      <c r="K333" s="56"/>
      <c r="L333" s="56"/>
      <c r="M333" s="56"/>
      <c r="N333" s="56"/>
      <c r="O333" s="12"/>
    </row>
    <row r="334" spans="1:15" s="9" customFormat="1" x14ac:dyDescent="0.25">
      <c r="A334" s="20"/>
      <c r="B334" s="26"/>
      <c r="C334" s="55"/>
      <c r="D334" s="55"/>
      <c r="E334" s="65"/>
      <c r="F334" s="65"/>
      <c r="G334" s="65"/>
      <c r="H334" s="65"/>
      <c r="I334" s="65"/>
      <c r="J334" s="65"/>
      <c r="K334" s="56"/>
      <c r="L334" s="56"/>
      <c r="M334" s="56"/>
      <c r="N334" s="56"/>
      <c r="O334" s="12"/>
    </row>
    <row r="335" spans="1:15" s="9" customFormat="1" x14ac:dyDescent="0.25">
      <c r="A335" s="20"/>
      <c r="B335" s="26"/>
      <c r="C335" s="55"/>
      <c r="D335" s="55"/>
      <c r="E335" s="65"/>
      <c r="F335" s="65"/>
      <c r="G335" s="65"/>
      <c r="H335" s="65"/>
      <c r="I335" s="65"/>
      <c r="J335" s="65"/>
      <c r="K335" s="56"/>
      <c r="L335" s="56"/>
      <c r="M335" s="56"/>
      <c r="N335" s="56"/>
      <c r="O335" s="12"/>
    </row>
    <row r="336" spans="1:15" s="9" customFormat="1" x14ac:dyDescent="0.25">
      <c r="A336" s="20"/>
      <c r="B336" s="26"/>
      <c r="C336" s="55"/>
      <c r="D336" s="55"/>
      <c r="E336" s="65"/>
      <c r="F336" s="65"/>
      <c r="G336" s="65"/>
      <c r="H336" s="65"/>
      <c r="I336" s="65"/>
      <c r="J336" s="65"/>
      <c r="K336" s="56"/>
      <c r="L336" s="56"/>
      <c r="M336" s="56"/>
      <c r="N336" s="56"/>
      <c r="O336" s="12"/>
    </row>
    <row r="337" spans="1:15" s="9" customFormat="1" x14ac:dyDescent="0.25">
      <c r="A337" s="20"/>
      <c r="B337" s="26"/>
      <c r="C337" s="55"/>
      <c r="D337" s="55"/>
      <c r="E337" s="65"/>
      <c r="F337" s="65"/>
      <c r="G337" s="65"/>
      <c r="H337" s="65"/>
      <c r="I337" s="65"/>
      <c r="J337" s="65"/>
      <c r="K337" s="56"/>
      <c r="L337" s="56"/>
      <c r="M337" s="56"/>
      <c r="N337" s="56"/>
      <c r="O337" s="12"/>
    </row>
    <row r="338" spans="1:15" s="9" customFormat="1" x14ac:dyDescent="0.25">
      <c r="A338" s="20"/>
      <c r="B338" s="26"/>
      <c r="C338" s="55"/>
      <c r="D338" s="55"/>
      <c r="E338" s="65"/>
      <c r="F338" s="65"/>
      <c r="G338" s="65"/>
      <c r="H338" s="65"/>
      <c r="I338" s="65"/>
      <c r="J338" s="65"/>
      <c r="K338" s="56"/>
      <c r="L338" s="56"/>
      <c r="M338" s="56"/>
      <c r="N338" s="56"/>
      <c r="O338" s="12"/>
    </row>
    <row r="339" spans="1:15" s="9" customFormat="1" x14ac:dyDescent="0.25">
      <c r="A339" s="20"/>
      <c r="B339" s="26"/>
      <c r="C339" s="55"/>
      <c r="D339" s="55"/>
      <c r="E339" s="65"/>
      <c r="F339" s="65"/>
      <c r="G339" s="65"/>
      <c r="H339" s="65"/>
      <c r="I339" s="65"/>
      <c r="J339" s="65"/>
      <c r="K339" s="56"/>
      <c r="L339" s="56"/>
      <c r="M339" s="56"/>
      <c r="N339" s="56"/>
      <c r="O339" s="12"/>
    </row>
    <row r="340" spans="1:15" s="9" customFormat="1" x14ac:dyDescent="0.25">
      <c r="A340" s="20"/>
      <c r="B340" s="26"/>
      <c r="C340" s="55"/>
      <c r="D340" s="55"/>
      <c r="E340" s="65"/>
      <c r="F340" s="65"/>
      <c r="G340" s="65"/>
      <c r="H340" s="65"/>
      <c r="I340" s="65"/>
      <c r="J340" s="65"/>
      <c r="K340" s="56"/>
      <c r="L340" s="56"/>
      <c r="M340" s="56"/>
      <c r="N340" s="56"/>
      <c r="O340" s="12"/>
    </row>
    <row r="341" spans="1:15" s="9" customFormat="1" x14ac:dyDescent="0.25">
      <c r="A341" s="20"/>
      <c r="B341" s="26"/>
      <c r="C341" s="55"/>
      <c r="D341" s="55"/>
      <c r="E341" s="65"/>
      <c r="F341" s="65"/>
      <c r="G341" s="65"/>
      <c r="H341" s="65"/>
      <c r="I341" s="65"/>
      <c r="J341" s="65"/>
      <c r="K341" s="56"/>
      <c r="L341" s="56"/>
      <c r="M341" s="56"/>
      <c r="N341" s="56"/>
      <c r="O341" s="12"/>
    </row>
    <row r="342" spans="1:15" s="9" customFormat="1" x14ac:dyDescent="0.25">
      <c r="A342" s="20"/>
      <c r="B342" s="26"/>
      <c r="C342" s="55"/>
      <c r="D342" s="55"/>
      <c r="E342" s="65"/>
      <c r="F342" s="65"/>
      <c r="G342" s="65"/>
      <c r="H342" s="65"/>
      <c r="I342" s="65"/>
      <c r="J342" s="65"/>
      <c r="K342" s="56"/>
      <c r="L342" s="56"/>
      <c r="M342" s="56"/>
      <c r="N342" s="56"/>
      <c r="O342" s="12"/>
    </row>
    <row r="343" spans="1:15" s="9" customFormat="1" x14ac:dyDescent="0.25">
      <c r="A343" s="20"/>
      <c r="B343" s="26"/>
      <c r="C343" s="55"/>
      <c r="D343" s="55"/>
      <c r="E343" s="65"/>
      <c r="F343" s="65"/>
      <c r="G343" s="65"/>
      <c r="H343" s="65"/>
      <c r="I343" s="65"/>
      <c r="J343" s="65"/>
      <c r="K343" s="56"/>
      <c r="L343" s="56"/>
      <c r="M343" s="56"/>
      <c r="N343" s="56"/>
      <c r="O343" s="12"/>
    </row>
    <row r="344" spans="1:15" s="9" customFormat="1" x14ac:dyDescent="0.25">
      <c r="A344" s="20"/>
      <c r="B344" s="26"/>
      <c r="C344" s="55"/>
      <c r="D344" s="55"/>
      <c r="E344" s="65"/>
      <c r="F344" s="65"/>
      <c r="G344" s="65"/>
      <c r="H344" s="65"/>
      <c r="I344" s="65"/>
      <c r="J344" s="65"/>
      <c r="K344" s="56"/>
      <c r="L344" s="56"/>
      <c r="M344" s="56"/>
      <c r="N344" s="56"/>
      <c r="O344" s="12"/>
    </row>
    <row r="345" spans="1:15" s="9" customFormat="1" x14ac:dyDescent="0.25">
      <c r="A345" s="20"/>
      <c r="B345" s="26"/>
      <c r="C345" s="55"/>
      <c r="D345" s="55"/>
      <c r="E345" s="65"/>
      <c r="F345" s="65"/>
      <c r="G345" s="65"/>
      <c r="H345" s="65"/>
      <c r="I345" s="65"/>
      <c r="J345" s="65"/>
      <c r="K345" s="56"/>
      <c r="L345" s="56"/>
      <c r="M345" s="56"/>
      <c r="N345" s="56"/>
      <c r="O345" s="12"/>
    </row>
    <row r="346" spans="1:15" s="9" customFormat="1" x14ac:dyDescent="0.25">
      <c r="A346" s="20"/>
      <c r="B346" s="26"/>
      <c r="C346" s="55"/>
      <c r="D346" s="55"/>
      <c r="E346" s="65"/>
      <c r="F346" s="65"/>
      <c r="G346" s="65"/>
      <c r="H346" s="65"/>
      <c r="I346" s="65"/>
      <c r="J346" s="65"/>
      <c r="K346" s="56"/>
      <c r="L346" s="56"/>
      <c r="M346" s="56"/>
      <c r="N346" s="56"/>
      <c r="O346" s="12"/>
    </row>
    <row r="347" spans="1:15" s="9" customFormat="1" x14ac:dyDescent="0.25">
      <c r="A347" s="20"/>
      <c r="B347" s="26"/>
      <c r="C347" s="55"/>
      <c r="D347" s="55"/>
      <c r="E347" s="65"/>
      <c r="F347" s="65"/>
      <c r="G347" s="65"/>
      <c r="H347" s="65"/>
      <c r="I347" s="65"/>
      <c r="J347" s="65"/>
      <c r="K347" s="56"/>
      <c r="L347" s="56"/>
      <c r="M347" s="56"/>
      <c r="N347" s="56"/>
      <c r="O347" s="12"/>
    </row>
    <row r="348" spans="1:15" s="9" customFormat="1" x14ac:dyDescent="0.25">
      <c r="A348" s="20"/>
      <c r="B348" s="26"/>
      <c r="C348" s="55"/>
      <c r="D348" s="55"/>
      <c r="E348" s="65"/>
      <c r="F348" s="65"/>
      <c r="G348" s="65"/>
      <c r="H348" s="65"/>
      <c r="I348" s="65"/>
      <c r="J348" s="65"/>
      <c r="K348" s="56"/>
      <c r="L348" s="56"/>
      <c r="M348" s="56"/>
      <c r="N348" s="56"/>
      <c r="O348" s="12"/>
    </row>
    <row r="349" spans="1:15" s="9" customFormat="1" x14ac:dyDescent="0.25">
      <c r="A349" s="20"/>
      <c r="B349" s="26"/>
      <c r="C349" s="55"/>
      <c r="D349" s="55"/>
      <c r="E349" s="65"/>
      <c r="F349" s="65"/>
      <c r="G349" s="65"/>
      <c r="H349" s="65"/>
      <c r="I349" s="65"/>
      <c r="J349" s="65"/>
      <c r="K349" s="56"/>
      <c r="L349" s="56"/>
      <c r="M349" s="56"/>
      <c r="N349" s="56"/>
      <c r="O349" s="12"/>
    </row>
    <row r="350" spans="1:15" s="9" customFormat="1" x14ac:dyDescent="0.25">
      <c r="A350" s="20"/>
      <c r="B350" s="26"/>
      <c r="C350" s="55"/>
      <c r="D350" s="55"/>
      <c r="E350" s="65"/>
      <c r="F350" s="65"/>
      <c r="G350" s="65"/>
      <c r="H350" s="65"/>
      <c r="I350" s="65"/>
      <c r="J350" s="65"/>
      <c r="K350" s="56"/>
      <c r="L350" s="56"/>
      <c r="M350" s="56"/>
      <c r="N350" s="56"/>
      <c r="O350" s="12"/>
    </row>
    <row r="351" spans="1:15" s="9" customFormat="1" x14ac:dyDescent="0.25">
      <c r="A351" s="20"/>
      <c r="B351" s="26"/>
      <c r="C351" s="55"/>
      <c r="D351" s="55"/>
      <c r="E351" s="65"/>
      <c r="F351" s="65"/>
      <c r="G351" s="65"/>
      <c r="H351" s="65"/>
      <c r="I351" s="65"/>
      <c r="J351" s="65"/>
      <c r="K351" s="56"/>
      <c r="L351" s="56"/>
      <c r="M351" s="56"/>
      <c r="N351" s="56"/>
      <c r="O351" s="12"/>
    </row>
    <row r="352" spans="1:15" s="9" customFormat="1" x14ac:dyDescent="0.25">
      <c r="A352" s="20"/>
      <c r="B352" s="26"/>
      <c r="C352" s="55"/>
      <c r="D352" s="55"/>
      <c r="E352" s="65"/>
      <c r="F352" s="65"/>
      <c r="G352" s="65"/>
      <c r="H352" s="65"/>
      <c r="I352" s="65"/>
      <c r="J352" s="65"/>
      <c r="K352" s="56"/>
      <c r="L352" s="56"/>
      <c r="M352" s="56"/>
      <c r="N352" s="56"/>
      <c r="O352" s="12"/>
    </row>
    <row r="353" spans="1:15" s="9" customFormat="1" x14ac:dyDescent="0.25">
      <c r="A353" s="20"/>
      <c r="B353" s="26"/>
      <c r="C353" s="55"/>
      <c r="D353" s="55"/>
      <c r="E353" s="65"/>
      <c r="F353" s="65"/>
      <c r="G353" s="65"/>
      <c r="H353" s="65"/>
      <c r="I353" s="65"/>
      <c r="J353" s="65"/>
      <c r="K353" s="56"/>
      <c r="L353" s="56"/>
      <c r="M353" s="56"/>
      <c r="N353" s="56"/>
      <c r="O353" s="12"/>
    </row>
    <row r="354" spans="1:15" s="9" customFormat="1" x14ac:dyDescent="0.25">
      <c r="A354" s="20"/>
      <c r="B354" s="26"/>
      <c r="C354" s="55"/>
      <c r="D354" s="55"/>
      <c r="E354" s="65"/>
      <c r="F354" s="65"/>
      <c r="G354" s="65"/>
      <c r="H354" s="65"/>
      <c r="I354" s="65"/>
      <c r="J354" s="65"/>
      <c r="K354" s="56"/>
      <c r="L354" s="56"/>
      <c r="M354" s="56"/>
      <c r="N354" s="56"/>
      <c r="O354" s="12"/>
    </row>
    <row r="355" spans="1:15" s="9" customFormat="1" x14ac:dyDescent="0.25">
      <c r="A355" s="20"/>
      <c r="B355" s="26"/>
      <c r="C355" s="55"/>
      <c r="D355" s="55"/>
      <c r="E355" s="65"/>
      <c r="F355" s="65"/>
      <c r="G355" s="65"/>
      <c r="H355" s="65"/>
      <c r="I355" s="65"/>
      <c r="J355" s="65"/>
      <c r="K355" s="56"/>
      <c r="L355" s="56"/>
      <c r="M355" s="56"/>
      <c r="N355" s="56"/>
      <c r="O355" s="12"/>
    </row>
    <row r="356" spans="1:15" s="9" customFormat="1" x14ac:dyDescent="0.25">
      <c r="A356" s="20"/>
      <c r="B356" s="26"/>
      <c r="C356" s="55"/>
      <c r="D356" s="55"/>
      <c r="E356" s="65"/>
      <c r="F356" s="65"/>
      <c r="G356" s="65"/>
      <c r="H356" s="65"/>
      <c r="I356" s="65"/>
      <c r="J356" s="65"/>
      <c r="K356" s="56"/>
      <c r="L356" s="56"/>
      <c r="M356" s="56"/>
      <c r="N356" s="56"/>
      <c r="O356" s="12"/>
    </row>
    <row r="357" spans="1:15" s="9" customFormat="1" x14ac:dyDescent="0.25">
      <c r="A357" s="20"/>
      <c r="B357" s="26"/>
      <c r="C357" s="55"/>
      <c r="D357" s="55"/>
      <c r="E357" s="65"/>
      <c r="F357" s="65"/>
      <c r="G357" s="65"/>
      <c r="H357" s="65"/>
      <c r="I357" s="65"/>
      <c r="J357" s="65"/>
      <c r="K357" s="56"/>
      <c r="L357" s="56"/>
      <c r="M357" s="56"/>
      <c r="N357" s="56"/>
      <c r="O357" s="12"/>
    </row>
    <row r="358" spans="1:15" s="9" customFormat="1" x14ac:dyDescent="0.25">
      <c r="A358" s="20"/>
      <c r="B358" s="26"/>
      <c r="C358" s="55"/>
      <c r="D358" s="55"/>
      <c r="E358" s="65"/>
      <c r="F358" s="65"/>
      <c r="G358" s="65"/>
      <c r="H358" s="65"/>
      <c r="I358" s="65"/>
      <c r="J358" s="65"/>
      <c r="K358" s="56"/>
      <c r="L358" s="56"/>
      <c r="M358" s="56"/>
      <c r="N358" s="56"/>
      <c r="O358" s="12"/>
    </row>
    <row r="359" spans="1:15" s="9" customFormat="1" x14ac:dyDescent="0.25">
      <c r="A359" s="20"/>
      <c r="B359" s="26"/>
      <c r="C359" s="55"/>
      <c r="D359" s="55"/>
      <c r="E359" s="65"/>
      <c r="F359" s="65"/>
      <c r="G359" s="65"/>
      <c r="H359" s="65"/>
      <c r="I359" s="65"/>
      <c r="J359" s="65"/>
      <c r="K359" s="56"/>
      <c r="L359" s="56"/>
      <c r="M359" s="56"/>
      <c r="N359" s="56"/>
      <c r="O359" s="12"/>
    </row>
    <row r="360" spans="1:15" s="9" customFormat="1" x14ac:dyDescent="0.25">
      <c r="A360" s="20"/>
      <c r="B360" s="26"/>
      <c r="C360" s="55"/>
      <c r="D360" s="55"/>
      <c r="E360" s="65"/>
      <c r="F360" s="65"/>
      <c r="G360" s="65"/>
      <c r="H360" s="65"/>
      <c r="I360" s="65"/>
      <c r="J360" s="65"/>
      <c r="K360" s="56"/>
      <c r="L360" s="56"/>
      <c r="M360" s="56"/>
      <c r="N360" s="56"/>
      <c r="O360" s="12"/>
    </row>
    <row r="361" spans="1:15" s="9" customFormat="1" x14ac:dyDescent="0.25">
      <c r="A361" s="20"/>
      <c r="B361" s="26"/>
      <c r="C361" s="55"/>
      <c r="D361" s="55"/>
      <c r="E361" s="65"/>
      <c r="F361" s="65"/>
      <c r="G361" s="65"/>
      <c r="H361" s="65"/>
      <c r="I361" s="65"/>
      <c r="J361" s="65"/>
      <c r="K361" s="56"/>
      <c r="L361" s="56"/>
      <c r="M361" s="56"/>
      <c r="N361" s="56"/>
      <c r="O361" s="12"/>
    </row>
    <row r="362" spans="1:15" s="9" customFormat="1" x14ac:dyDescent="0.25">
      <c r="A362" s="20"/>
      <c r="B362" s="26"/>
      <c r="C362" s="55"/>
      <c r="D362" s="55"/>
      <c r="E362" s="65"/>
      <c r="F362" s="65"/>
      <c r="G362" s="65"/>
      <c r="H362" s="65"/>
      <c r="I362" s="65"/>
      <c r="J362" s="65"/>
      <c r="K362" s="56"/>
      <c r="L362" s="56"/>
      <c r="M362" s="56"/>
      <c r="N362" s="56"/>
      <c r="O362" s="12"/>
    </row>
    <row r="363" spans="1:15" s="9" customFormat="1" x14ac:dyDescent="0.25">
      <c r="A363" s="20"/>
      <c r="B363" s="26"/>
      <c r="C363" s="55"/>
      <c r="D363" s="55"/>
      <c r="E363" s="65"/>
      <c r="F363" s="65"/>
      <c r="G363" s="65"/>
      <c r="H363" s="65"/>
      <c r="I363" s="65"/>
      <c r="J363" s="65"/>
      <c r="K363" s="56"/>
      <c r="L363" s="56"/>
      <c r="M363" s="56"/>
      <c r="N363" s="56"/>
      <c r="O363" s="12"/>
    </row>
    <row r="364" spans="1:15" s="9" customFormat="1" x14ac:dyDescent="0.25">
      <c r="A364" s="20"/>
      <c r="B364" s="26"/>
      <c r="C364" s="55"/>
      <c r="D364" s="55"/>
      <c r="E364" s="65"/>
      <c r="F364" s="65"/>
      <c r="G364" s="65"/>
      <c r="H364" s="65"/>
      <c r="I364" s="65"/>
      <c r="J364" s="65"/>
      <c r="K364" s="56"/>
      <c r="L364" s="56"/>
      <c r="M364" s="56"/>
      <c r="N364" s="56"/>
      <c r="O364" s="12"/>
    </row>
    <row r="365" spans="1:15" s="9" customFormat="1" x14ac:dyDescent="0.25">
      <c r="A365" s="20"/>
      <c r="B365" s="26"/>
      <c r="C365" s="55"/>
      <c r="D365" s="55"/>
      <c r="E365" s="65"/>
      <c r="F365" s="65"/>
      <c r="G365" s="65"/>
      <c r="H365" s="65"/>
      <c r="I365" s="65"/>
      <c r="J365" s="65"/>
      <c r="K365" s="56"/>
      <c r="L365" s="56"/>
      <c r="M365" s="56"/>
      <c r="N365" s="56"/>
      <c r="O365" s="12"/>
    </row>
    <row r="366" spans="1:15" s="9" customFormat="1" x14ac:dyDescent="0.25">
      <c r="A366" s="20"/>
      <c r="B366" s="26"/>
      <c r="C366" s="55"/>
      <c r="D366" s="55"/>
      <c r="E366" s="65"/>
      <c r="F366" s="65"/>
      <c r="G366" s="65"/>
      <c r="H366" s="65"/>
      <c r="I366" s="65"/>
      <c r="J366" s="65"/>
      <c r="K366" s="56"/>
      <c r="L366" s="56"/>
      <c r="M366" s="56"/>
      <c r="N366" s="56"/>
      <c r="O366" s="12"/>
    </row>
    <row r="367" spans="1:15" s="9" customFormat="1" x14ac:dyDescent="0.25">
      <c r="A367" s="20"/>
      <c r="B367" s="26"/>
      <c r="C367" s="55"/>
      <c r="D367" s="55"/>
      <c r="E367" s="65"/>
      <c r="F367" s="65"/>
      <c r="G367" s="65"/>
      <c r="H367" s="65"/>
      <c r="I367" s="65"/>
      <c r="J367" s="65"/>
      <c r="K367" s="56"/>
      <c r="L367" s="56"/>
      <c r="M367" s="56"/>
      <c r="N367" s="56"/>
      <c r="O367" s="12"/>
    </row>
    <row r="368" spans="1:15" s="9" customFormat="1" x14ac:dyDescent="0.25">
      <c r="A368" s="20"/>
      <c r="B368" s="26"/>
      <c r="C368" s="55"/>
      <c r="D368" s="55"/>
      <c r="E368" s="65"/>
      <c r="F368" s="65"/>
      <c r="G368" s="65"/>
      <c r="H368" s="65"/>
      <c r="I368" s="65"/>
      <c r="J368" s="65"/>
      <c r="K368" s="56"/>
      <c r="L368" s="56"/>
      <c r="M368" s="56"/>
      <c r="N368" s="56"/>
      <c r="O368" s="12"/>
    </row>
    <row r="369" spans="1:15" s="9" customFormat="1" x14ac:dyDescent="0.25">
      <c r="A369" s="20"/>
      <c r="B369" s="26"/>
      <c r="C369" s="55"/>
      <c r="D369" s="55"/>
      <c r="E369" s="65"/>
      <c r="F369" s="65"/>
      <c r="G369" s="65"/>
      <c r="H369" s="65"/>
      <c r="I369" s="65"/>
      <c r="J369" s="65"/>
      <c r="K369" s="56"/>
      <c r="L369" s="56"/>
      <c r="M369" s="56"/>
      <c r="N369" s="56"/>
      <c r="O369" s="12"/>
    </row>
    <row r="370" spans="1:15" s="9" customFormat="1" x14ac:dyDescent="0.25">
      <c r="A370" s="20"/>
      <c r="B370" s="26"/>
      <c r="C370" s="55"/>
      <c r="D370" s="55"/>
      <c r="E370" s="65"/>
      <c r="F370" s="65"/>
      <c r="G370" s="65"/>
      <c r="H370" s="65"/>
      <c r="I370" s="65"/>
      <c r="J370" s="65"/>
      <c r="K370" s="56"/>
      <c r="L370" s="56"/>
      <c r="M370" s="56"/>
      <c r="N370" s="56"/>
      <c r="O370" s="12"/>
    </row>
    <row r="371" spans="1:15" s="9" customFormat="1" x14ac:dyDescent="0.25">
      <c r="A371" s="20"/>
      <c r="B371" s="26"/>
      <c r="C371" s="55"/>
      <c r="D371" s="55"/>
      <c r="E371" s="65"/>
      <c r="F371" s="65"/>
      <c r="G371" s="65"/>
      <c r="H371" s="65"/>
      <c r="I371" s="65"/>
      <c r="J371" s="65"/>
      <c r="K371" s="56"/>
      <c r="L371" s="56"/>
      <c r="M371" s="56"/>
      <c r="N371" s="56"/>
      <c r="O371" s="12"/>
    </row>
    <row r="372" spans="1:15" s="9" customFormat="1" x14ac:dyDescent="0.25">
      <c r="A372" s="20"/>
      <c r="B372" s="26"/>
      <c r="C372" s="55"/>
      <c r="D372" s="55"/>
      <c r="E372" s="65"/>
      <c r="F372" s="65"/>
      <c r="G372" s="65"/>
      <c r="H372" s="65"/>
      <c r="I372" s="65"/>
      <c r="J372" s="65"/>
      <c r="K372" s="56"/>
      <c r="L372" s="56"/>
      <c r="M372" s="56"/>
      <c r="N372" s="56"/>
      <c r="O372" s="12"/>
    </row>
    <row r="373" spans="1:15" s="9" customFormat="1" x14ac:dyDescent="0.25">
      <c r="A373" s="20"/>
      <c r="B373" s="26"/>
      <c r="C373" s="55"/>
      <c r="D373" s="55"/>
      <c r="E373" s="65"/>
      <c r="F373" s="65"/>
      <c r="G373" s="65"/>
      <c r="H373" s="65"/>
      <c r="I373" s="65"/>
      <c r="J373" s="65"/>
      <c r="K373" s="56"/>
      <c r="L373" s="56"/>
      <c r="M373" s="56"/>
      <c r="N373" s="56"/>
      <c r="O373" s="12"/>
    </row>
    <row r="374" spans="1:15" s="9" customFormat="1" x14ac:dyDescent="0.25">
      <c r="A374" s="20"/>
      <c r="B374" s="26"/>
      <c r="C374" s="55"/>
      <c r="D374" s="55"/>
      <c r="E374" s="65"/>
      <c r="F374" s="65"/>
      <c r="G374" s="65"/>
      <c r="H374" s="65"/>
      <c r="I374" s="65"/>
      <c r="J374" s="65"/>
      <c r="K374" s="56"/>
      <c r="L374" s="56"/>
      <c r="M374" s="56"/>
      <c r="N374" s="56"/>
      <c r="O374" s="12"/>
    </row>
    <row r="375" spans="1:15" s="9" customFormat="1" x14ac:dyDescent="0.25">
      <c r="A375" s="20"/>
      <c r="B375" s="26"/>
      <c r="C375" s="55"/>
      <c r="D375" s="55"/>
      <c r="E375" s="65"/>
      <c r="F375" s="65"/>
      <c r="G375" s="65"/>
      <c r="H375" s="65"/>
      <c r="I375" s="65"/>
      <c r="J375" s="65"/>
      <c r="K375" s="56"/>
      <c r="L375" s="56"/>
      <c r="M375" s="56"/>
      <c r="N375" s="56"/>
      <c r="O375" s="12"/>
    </row>
    <row r="376" spans="1:15" s="9" customFormat="1" x14ac:dyDescent="0.25">
      <c r="A376" s="20"/>
      <c r="B376" s="26"/>
      <c r="C376" s="55"/>
      <c r="D376" s="55"/>
      <c r="E376" s="65"/>
      <c r="F376" s="65"/>
      <c r="G376" s="65"/>
      <c r="H376" s="65"/>
      <c r="I376" s="65"/>
      <c r="J376" s="65"/>
      <c r="K376" s="56"/>
      <c r="L376" s="56"/>
      <c r="M376" s="56"/>
      <c r="N376" s="56"/>
      <c r="O376" s="12"/>
    </row>
    <row r="377" spans="1:15" s="9" customFormat="1" x14ac:dyDescent="0.25">
      <c r="A377" s="20"/>
      <c r="B377" s="26"/>
      <c r="C377" s="55"/>
      <c r="D377" s="55"/>
      <c r="E377" s="65"/>
      <c r="F377" s="65"/>
      <c r="G377" s="65"/>
      <c r="H377" s="65"/>
      <c r="I377" s="65"/>
      <c r="J377" s="65"/>
      <c r="K377" s="56"/>
      <c r="L377" s="56"/>
      <c r="M377" s="56"/>
      <c r="N377" s="56"/>
      <c r="O377" s="12"/>
    </row>
    <row r="378" spans="1:15" s="9" customFormat="1" x14ac:dyDescent="0.25">
      <c r="A378" s="20"/>
      <c r="B378" s="26"/>
      <c r="C378" s="55"/>
      <c r="D378" s="55"/>
      <c r="E378" s="65"/>
      <c r="F378" s="65"/>
      <c r="G378" s="65"/>
      <c r="H378" s="65"/>
      <c r="I378" s="65"/>
      <c r="J378" s="65"/>
      <c r="K378" s="56"/>
      <c r="L378" s="56"/>
      <c r="M378" s="56"/>
      <c r="N378" s="56"/>
      <c r="O378" s="12"/>
    </row>
    <row r="379" spans="1:15" s="9" customFormat="1" x14ac:dyDescent="0.25">
      <c r="A379" s="20"/>
      <c r="B379" s="26"/>
      <c r="C379" s="55"/>
      <c r="D379" s="55"/>
      <c r="E379" s="65"/>
      <c r="F379" s="65"/>
      <c r="G379" s="65"/>
      <c r="H379" s="65"/>
      <c r="I379" s="65"/>
      <c r="J379" s="65"/>
      <c r="K379" s="56"/>
      <c r="L379" s="56"/>
      <c r="M379" s="56"/>
      <c r="N379" s="56"/>
      <c r="O379" s="12"/>
    </row>
    <row r="380" spans="1:15" s="9" customFormat="1" x14ac:dyDescent="0.25">
      <c r="A380" s="20"/>
      <c r="B380" s="26"/>
      <c r="C380" s="55"/>
      <c r="D380" s="55"/>
      <c r="E380" s="65"/>
      <c r="F380" s="65"/>
      <c r="G380" s="65"/>
      <c r="H380" s="65"/>
      <c r="I380" s="65"/>
      <c r="J380" s="65"/>
      <c r="K380" s="56"/>
      <c r="L380" s="56"/>
      <c r="M380" s="56"/>
      <c r="N380" s="56"/>
      <c r="O380" s="12"/>
    </row>
    <row r="381" spans="1:15" s="9" customFormat="1" x14ac:dyDescent="0.25">
      <c r="A381" s="20"/>
      <c r="B381" s="26"/>
      <c r="C381" s="55"/>
      <c r="D381" s="55"/>
      <c r="E381" s="65"/>
      <c r="F381" s="65"/>
      <c r="G381" s="65"/>
      <c r="H381" s="65"/>
      <c r="I381" s="65"/>
      <c r="J381" s="65"/>
      <c r="K381" s="56"/>
      <c r="L381" s="56"/>
      <c r="M381" s="56"/>
      <c r="N381" s="56"/>
      <c r="O381" s="12"/>
    </row>
    <row r="382" spans="1:15" s="9" customFormat="1" x14ac:dyDescent="0.25">
      <c r="A382" s="20"/>
      <c r="B382" s="26"/>
      <c r="C382" s="55"/>
      <c r="D382" s="55"/>
      <c r="E382" s="65"/>
      <c r="F382" s="65"/>
      <c r="G382" s="65"/>
      <c r="H382" s="65"/>
      <c r="I382" s="65"/>
      <c r="J382" s="65"/>
      <c r="K382" s="56"/>
      <c r="L382" s="56"/>
      <c r="M382" s="56"/>
      <c r="N382" s="56"/>
      <c r="O382" s="12"/>
    </row>
    <row r="383" spans="1:15" s="9" customFormat="1" x14ac:dyDescent="0.25">
      <c r="A383" s="20"/>
      <c r="B383" s="26"/>
      <c r="C383" s="55"/>
      <c r="D383" s="55"/>
      <c r="E383" s="65"/>
      <c r="F383" s="65"/>
      <c r="G383" s="65"/>
      <c r="H383" s="65"/>
      <c r="I383" s="65"/>
      <c r="J383" s="65"/>
      <c r="K383" s="56"/>
      <c r="L383" s="56"/>
      <c r="M383" s="56"/>
      <c r="N383" s="56"/>
      <c r="O383" s="12"/>
    </row>
    <row r="384" spans="1:15" s="9" customFormat="1" x14ac:dyDescent="0.25">
      <c r="A384" s="20"/>
      <c r="B384" s="26"/>
      <c r="C384" s="55"/>
      <c r="D384" s="55"/>
      <c r="E384" s="65"/>
      <c r="F384" s="65"/>
      <c r="G384" s="65"/>
      <c r="H384" s="65"/>
      <c r="I384" s="65"/>
      <c r="J384" s="65"/>
      <c r="K384" s="56"/>
      <c r="L384" s="56"/>
      <c r="M384" s="56"/>
      <c r="N384" s="56"/>
      <c r="O384" s="12"/>
    </row>
    <row r="385" spans="1:15" s="9" customFormat="1" x14ac:dyDescent="0.25">
      <c r="A385" s="20"/>
      <c r="B385" s="26"/>
      <c r="C385" s="55"/>
      <c r="D385" s="55"/>
      <c r="E385" s="65"/>
      <c r="F385" s="65"/>
      <c r="G385" s="65"/>
      <c r="H385" s="65"/>
      <c r="I385" s="65"/>
      <c r="J385" s="65"/>
      <c r="K385" s="56"/>
      <c r="L385" s="56"/>
      <c r="M385" s="56"/>
      <c r="N385" s="56"/>
      <c r="O385" s="12"/>
    </row>
    <row r="386" spans="1:15" s="9" customFormat="1" x14ac:dyDescent="0.25">
      <c r="A386" s="20"/>
      <c r="B386" s="26"/>
      <c r="C386" s="55"/>
      <c r="D386" s="55"/>
      <c r="E386" s="65"/>
      <c r="F386" s="65"/>
      <c r="G386" s="65"/>
      <c r="H386" s="65"/>
      <c r="I386" s="65"/>
      <c r="J386" s="65"/>
      <c r="K386" s="56"/>
      <c r="L386" s="56"/>
      <c r="M386" s="56"/>
      <c r="N386" s="56"/>
      <c r="O386" s="12"/>
    </row>
    <row r="387" spans="1:15" s="9" customFormat="1" x14ac:dyDescent="0.25">
      <c r="A387" s="20"/>
      <c r="B387" s="26"/>
      <c r="C387" s="55"/>
      <c r="D387" s="55"/>
      <c r="E387" s="65"/>
      <c r="F387" s="65"/>
      <c r="G387" s="65"/>
      <c r="H387" s="65"/>
      <c r="I387" s="65"/>
      <c r="J387" s="65"/>
      <c r="K387" s="56"/>
      <c r="L387" s="56"/>
      <c r="M387" s="56"/>
      <c r="N387" s="56"/>
      <c r="O387" s="12"/>
    </row>
    <row r="388" spans="1:15" s="9" customFormat="1" x14ac:dyDescent="0.25">
      <c r="A388" s="20"/>
      <c r="B388" s="26"/>
      <c r="C388" s="55"/>
      <c r="D388" s="55"/>
      <c r="E388" s="65"/>
      <c r="F388" s="65"/>
      <c r="G388" s="65"/>
      <c r="H388" s="65"/>
      <c r="I388" s="65"/>
      <c r="J388" s="65"/>
      <c r="K388" s="56"/>
      <c r="L388" s="56"/>
      <c r="M388" s="56"/>
      <c r="N388" s="56"/>
      <c r="O388" s="12"/>
    </row>
    <row r="389" spans="1:15" s="9" customFormat="1" x14ac:dyDescent="0.25">
      <c r="A389" s="20"/>
      <c r="B389" s="26"/>
      <c r="C389" s="55"/>
      <c r="D389" s="55"/>
      <c r="E389" s="65"/>
      <c r="F389" s="65"/>
      <c r="G389" s="65"/>
      <c r="H389" s="65"/>
      <c r="I389" s="65"/>
      <c r="J389" s="65"/>
      <c r="K389" s="56"/>
      <c r="L389" s="56"/>
      <c r="M389" s="56"/>
      <c r="N389" s="56"/>
      <c r="O389" s="12"/>
    </row>
    <row r="390" spans="1:15" s="9" customFormat="1" x14ac:dyDescent="0.25">
      <c r="A390" s="20"/>
      <c r="B390" s="26"/>
      <c r="C390" s="55"/>
      <c r="D390" s="55"/>
      <c r="E390" s="65"/>
      <c r="F390" s="65"/>
      <c r="G390" s="65"/>
      <c r="H390" s="65"/>
      <c r="I390" s="65"/>
      <c r="J390" s="65"/>
      <c r="K390" s="56"/>
      <c r="L390" s="56"/>
      <c r="M390" s="56"/>
      <c r="N390" s="56"/>
      <c r="O390" s="12"/>
    </row>
    <row r="391" spans="1:15" s="9" customFormat="1" x14ac:dyDescent="0.25">
      <c r="A391" s="20"/>
      <c r="B391" s="26"/>
      <c r="C391" s="55"/>
      <c r="D391" s="55"/>
      <c r="E391" s="65"/>
      <c r="F391" s="65"/>
      <c r="G391" s="65"/>
      <c r="H391" s="65"/>
      <c r="I391" s="65"/>
      <c r="J391" s="65"/>
      <c r="K391" s="56"/>
      <c r="L391" s="56"/>
      <c r="M391" s="56"/>
      <c r="N391" s="56"/>
      <c r="O391" s="12"/>
    </row>
    <row r="392" spans="1:15" s="9" customFormat="1" x14ac:dyDescent="0.25">
      <c r="A392" s="20"/>
      <c r="B392" s="26"/>
      <c r="C392" s="55"/>
      <c r="D392" s="55"/>
      <c r="E392" s="65"/>
      <c r="F392" s="65"/>
      <c r="G392" s="65"/>
      <c r="H392" s="65"/>
      <c r="I392" s="65"/>
      <c r="J392" s="65"/>
      <c r="K392" s="56"/>
      <c r="L392" s="56"/>
      <c r="M392" s="56"/>
      <c r="N392" s="56"/>
      <c r="O392" s="12"/>
    </row>
    <row r="393" spans="1:15" s="9" customFormat="1" x14ac:dyDescent="0.25">
      <c r="A393" s="20"/>
      <c r="B393" s="26"/>
      <c r="C393" s="55"/>
      <c r="D393" s="55"/>
      <c r="E393" s="65"/>
      <c r="F393" s="65"/>
      <c r="G393" s="65"/>
      <c r="H393" s="65"/>
      <c r="I393" s="65"/>
      <c r="J393" s="65"/>
      <c r="K393" s="56"/>
      <c r="L393" s="56"/>
      <c r="M393" s="56"/>
      <c r="N393" s="56"/>
      <c r="O393" s="12"/>
    </row>
    <row r="394" spans="1:15" s="9" customFormat="1" x14ac:dyDescent="0.25">
      <c r="A394" s="20"/>
      <c r="B394" s="26"/>
      <c r="C394" s="55"/>
      <c r="D394" s="55"/>
      <c r="E394" s="65"/>
      <c r="F394" s="65"/>
      <c r="G394" s="65"/>
      <c r="H394" s="65"/>
      <c r="I394" s="65"/>
      <c r="J394" s="65"/>
      <c r="K394" s="56"/>
      <c r="L394" s="56"/>
      <c r="M394" s="56"/>
      <c r="N394" s="56"/>
      <c r="O394" s="12"/>
    </row>
    <row r="395" spans="1:15" s="9" customFormat="1" x14ac:dyDescent="0.25">
      <c r="A395" s="20"/>
      <c r="B395" s="26"/>
      <c r="C395" s="55"/>
      <c r="D395" s="55"/>
      <c r="E395" s="65"/>
      <c r="F395" s="65"/>
      <c r="G395" s="65"/>
      <c r="H395" s="65"/>
      <c r="I395" s="65"/>
      <c r="J395" s="65"/>
      <c r="K395" s="56"/>
      <c r="L395" s="56"/>
      <c r="M395" s="56"/>
      <c r="N395" s="56"/>
      <c r="O395" s="12"/>
    </row>
    <row r="396" spans="1:15" s="9" customFormat="1" x14ac:dyDescent="0.25">
      <c r="A396" s="20"/>
      <c r="B396" s="26"/>
      <c r="C396" s="55"/>
      <c r="D396" s="55"/>
      <c r="E396" s="65"/>
      <c r="F396" s="65"/>
      <c r="G396" s="65"/>
      <c r="H396" s="65"/>
      <c r="I396" s="65"/>
      <c r="J396" s="65"/>
      <c r="K396" s="56"/>
      <c r="L396" s="56"/>
      <c r="M396" s="56"/>
      <c r="N396" s="56"/>
      <c r="O396" s="12"/>
    </row>
    <row r="397" spans="1:15" s="9" customFormat="1" x14ac:dyDescent="0.25">
      <c r="A397" s="20"/>
      <c r="B397" s="26"/>
      <c r="C397" s="55"/>
      <c r="D397" s="55"/>
      <c r="E397" s="65"/>
      <c r="F397" s="65"/>
      <c r="G397" s="65"/>
      <c r="H397" s="65"/>
      <c r="I397" s="65"/>
      <c r="J397" s="65"/>
      <c r="K397" s="56"/>
      <c r="L397" s="56"/>
      <c r="M397" s="56"/>
      <c r="N397" s="56"/>
      <c r="O397" s="12"/>
    </row>
    <row r="398" spans="1:15" s="9" customFormat="1" x14ac:dyDescent="0.25">
      <c r="A398" s="20"/>
      <c r="B398" s="26"/>
      <c r="C398" s="55"/>
      <c r="D398" s="55"/>
      <c r="E398" s="65"/>
      <c r="F398" s="65"/>
      <c r="G398" s="65"/>
      <c r="H398" s="65"/>
      <c r="I398" s="65"/>
      <c r="J398" s="65"/>
      <c r="K398" s="56"/>
      <c r="L398" s="56"/>
      <c r="M398" s="56"/>
      <c r="N398" s="56"/>
      <c r="O398" s="12"/>
    </row>
    <row r="399" spans="1:15" s="9" customFormat="1" x14ac:dyDescent="0.25">
      <c r="A399" s="20"/>
      <c r="B399" s="26"/>
      <c r="C399" s="55"/>
      <c r="D399" s="55"/>
      <c r="E399" s="65"/>
      <c r="F399" s="65"/>
      <c r="G399" s="65"/>
      <c r="H399" s="65"/>
      <c r="I399" s="65"/>
      <c r="J399" s="65"/>
      <c r="K399" s="56"/>
      <c r="L399" s="56"/>
      <c r="M399" s="56"/>
      <c r="N399" s="56"/>
      <c r="O399" s="12"/>
    </row>
    <row r="400" spans="1:15" s="9" customFormat="1" x14ac:dyDescent="0.25">
      <c r="A400" s="20"/>
      <c r="B400" s="26"/>
      <c r="C400" s="55"/>
      <c r="D400" s="55"/>
      <c r="E400" s="65"/>
      <c r="F400" s="65"/>
      <c r="G400" s="65"/>
      <c r="H400" s="65"/>
      <c r="I400" s="65"/>
      <c r="J400" s="65"/>
      <c r="K400" s="56"/>
      <c r="L400" s="56"/>
      <c r="M400" s="56"/>
      <c r="N400" s="56"/>
      <c r="O400" s="12"/>
    </row>
    <row r="401" spans="1:15" s="9" customFormat="1" x14ac:dyDescent="0.25">
      <c r="A401" s="20"/>
      <c r="B401" s="26"/>
      <c r="C401" s="55"/>
      <c r="D401" s="55"/>
      <c r="E401" s="65"/>
      <c r="F401" s="65"/>
      <c r="G401" s="65"/>
      <c r="H401" s="65"/>
      <c r="I401" s="65"/>
      <c r="J401" s="65"/>
      <c r="K401" s="56"/>
      <c r="L401" s="56"/>
      <c r="M401" s="56"/>
      <c r="N401" s="56"/>
      <c r="O401" s="12"/>
    </row>
    <row r="402" spans="1:15" s="9" customFormat="1" x14ac:dyDescent="0.25">
      <c r="A402" s="20"/>
      <c r="B402" s="26"/>
      <c r="C402" s="55"/>
      <c r="D402" s="55"/>
      <c r="E402" s="65"/>
      <c r="F402" s="65"/>
      <c r="G402" s="65"/>
      <c r="H402" s="65"/>
      <c r="I402" s="65"/>
      <c r="J402" s="65"/>
      <c r="K402" s="56"/>
      <c r="L402" s="56"/>
      <c r="M402" s="56"/>
      <c r="N402" s="56"/>
      <c r="O402" s="12"/>
    </row>
    <row r="403" spans="1:15" s="9" customFormat="1" x14ac:dyDescent="0.25">
      <c r="A403" s="20"/>
      <c r="B403" s="26"/>
      <c r="C403" s="55"/>
      <c r="D403" s="55"/>
      <c r="E403" s="65"/>
      <c r="F403" s="65"/>
      <c r="G403" s="65"/>
      <c r="H403" s="65"/>
      <c r="I403" s="65"/>
      <c r="J403" s="65"/>
      <c r="K403" s="56"/>
      <c r="L403" s="56"/>
      <c r="M403" s="56"/>
      <c r="N403" s="56"/>
      <c r="O403" s="12"/>
    </row>
    <row r="404" spans="1:15" s="9" customFormat="1" x14ac:dyDescent="0.25">
      <c r="A404" s="20"/>
      <c r="B404" s="26"/>
      <c r="C404" s="55"/>
      <c r="D404" s="55"/>
      <c r="E404" s="65"/>
      <c r="F404" s="65"/>
      <c r="G404" s="65"/>
      <c r="H404" s="65"/>
      <c r="I404" s="65"/>
      <c r="J404" s="65"/>
      <c r="K404" s="56"/>
      <c r="L404" s="56"/>
      <c r="M404" s="56"/>
      <c r="N404" s="56"/>
      <c r="O404" s="12"/>
    </row>
    <row r="405" spans="1:15" s="9" customFormat="1" x14ac:dyDescent="0.25">
      <c r="A405" s="20"/>
      <c r="B405" s="26"/>
      <c r="C405" s="55"/>
      <c r="D405" s="55"/>
      <c r="E405" s="65"/>
      <c r="F405" s="65"/>
      <c r="G405" s="65"/>
      <c r="H405" s="65"/>
      <c r="I405" s="65"/>
      <c r="J405" s="65"/>
      <c r="K405" s="56"/>
      <c r="L405" s="56"/>
      <c r="M405" s="56"/>
      <c r="N405" s="56"/>
      <c r="O405" s="12"/>
    </row>
    <row r="406" spans="1:15" s="9" customFormat="1" x14ac:dyDescent="0.25">
      <c r="A406" s="20"/>
      <c r="B406" s="26"/>
      <c r="C406" s="55"/>
      <c r="D406" s="55"/>
      <c r="E406" s="65"/>
      <c r="F406" s="65"/>
      <c r="G406" s="65"/>
      <c r="H406" s="65"/>
      <c r="I406" s="65"/>
      <c r="J406" s="65"/>
      <c r="K406" s="56"/>
      <c r="L406" s="56"/>
      <c r="M406" s="56"/>
      <c r="N406" s="56"/>
      <c r="O406" s="12"/>
    </row>
    <row r="407" spans="1:15" s="9" customFormat="1" x14ac:dyDescent="0.25">
      <c r="A407" s="20"/>
      <c r="B407" s="26"/>
      <c r="C407" s="55"/>
      <c r="D407" s="55"/>
      <c r="E407" s="65"/>
      <c r="F407" s="65"/>
      <c r="G407" s="65"/>
      <c r="H407" s="65"/>
      <c r="I407" s="65"/>
      <c r="J407" s="65"/>
      <c r="K407" s="56"/>
      <c r="L407" s="56"/>
      <c r="M407" s="56"/>
      <c r="N407" s="56"/>
      <c r="O407" s="12"/>
    </row>
    <row r="408" spans="1:15" s="9" customFormat="1" x14ac:dyDescent="0.25">
      <c r="A408" s="20"/>
      <c r="B408" s="26"/>
      <c r="C408" s="55"/>
      <c r="D408" s="55"/>
      <c r="E408" s="65"/>
      <c r="F408" s="65"/>
      <c r="G408" s="65"/>
      <c r="H408" s="65"/>
      <c r="I408" s="65"/>
      <c r="J408" s="65"/>
      <c r="K408" s="56"/>
      <c r="L408" s="56"/>
      <c r="M408" s="56"/>
      <c r="N408" s="56"/>
      <c r="O408" s="12"/>
    </row>
    <row r="409" spans="1:15" s="9" customFormat="1" x14ac:dyDescent="0.25">
      <c r="A409" s="20"/>
      <c r="B409" s="26"/>
      <c r="C409" s="55"/>
      <c r="D409" s="55"/>
      <c r="E409" s="65"/>
      <c r="F409" s="65"/>
      <c r="G409" s="65"/>
      <c r="H409" s="65"/>
      <c r="I409" s="65"/>
      <c r="J409" s="65"/>
      <c r="K409" s="56"/>
      <c r="L409" s="56"/>
      <c r="M409" s="56"/>
      <c r="N409" s="56"/>
      <c r="O409" s="12"/>
    </row>
    <row r="410" spans="1:15" s="9" customFormat="1" x14ac:dyDescent="0.25">
      <c r="A410" s="20"/>
      <c r="B410" s="26"/>
      <c r="C410" s="55"/>
      <c r="D410" s="55"/>
      <c r="E410" s="65"/>
      <c r="F410" s="65"/>
      <c r="G410" s="65"/>
      <c r="H410" s="65"/>
      <c r="I410" s="65"/>
      <c r="J410" s="65"/>
      <c r="K410" s="56"/>
      <c r="L410" s="56"/>
      <c r="M410" s="56"/>
      <c r="N410" s="56"/>
      <c r="O410" s="12"/>
    </row>
    <row r="411" spans="1:15" s="9" customFormat="1" x14ac:dyDescent="0.25">
      <c r="A411" s="20"/>
      <c r="B411" s="26"/>
      <c r="C411" s="55"/>
      <c r="D411" s="55"/>
      <c r="E411" s="65"/>
      <c r="F411" s="65"/>
      <c r="G411" s="65"/>
      <c r="H411" s="65"/>
      <c r="I411" s="65"/>
      <c r="J411" s="65"/>
      <c r="K411" s="56"/>
      <c r="L411" s="56"/>
      <c r="M411" s="56"/>
      <c r="N411" s="56"/>
      <c r="O411" s="12"/>
    </row>
    <row r="412" spans="1:15" s="9" customFormat="1" x14ac:dyDescent="0.25">
      <c r="A412" s="20"/>
      <c r="B412" s="26"/>
      <c r="C412" s="55"/>
      <c r="D412" s="55"/>
      <c r="E412" s="65"/>
      <c r="F412" s="65"/>
      <c r="G412" s="65"/>
      <c r="H412" s="65"/>
      <c r="I412" s="65"/>
      <c r="J412" s="65"/>
      <c r="K412" s="56"/>
      <c r="L412" s="56"/>
      <c r="M412" s="56"/>
      <c r="N412" s="56"/>
      <c r="O412" s="12"/>
    </row>
    <row r="413" spans="1:15" s="9" customFormat="1" x14ac:dyDescent="0.25">
      <c r="A413" s="20"/>
      <c r="B413" s="26"/>
      <c r="C413" s="55"/>
      <c r="D413" s="55"/>
      <c r="E413" s="65"/>
      <c r="F413" s="65"/>
      <c r="G413" s="65"/>
      <c r="H413" s="65"/>
      <c r="I413" s="65"/>
      <c r="J413" s="65"/>
      <c r="K413" s="56"/>
      <c r="L413" s="56"/>
      <c r="M413" s="56"/>
      <c r="N413" s="56"/>
      <c r="O413" s="12"/>
    </row>
    <row r="414" spans="1:15" s="9" customFormat="1" x14ac:dyDescent="0.25">
      <c r="A414" s="20"/>
      <c r="B414" s="26"/>
      <c r="C414" s="55"/>
      <c r="D414" s="55"/>
      <c r="E414" s="65"/>
      <c r="F414" s="65"/>
      <c r="G414" s="65"/>
      <c r="H414" s="65"/>
      <c r="I414" s="65"/>
      <c r="J414" s="65"/>
      <c r="K414" s="56"/>
      <c r="L414" s="56"/>
      <c r="M414" s="56"/>
      <c r="N414" s="56"/>
      <c r="O414" s="12"/>
    </row>
    <row r="415" spans="1:15" s="9" customFormat="1" x14ac:dyDescent="0.25">
      <c r="A415" s="20"/>
      <c r="B415" s="26"/>
      <c r="C415" s="55"/>
      <c r="D415" s="55"/>
      <c r="E415" s="65"/>
      <c r="F415" s="65"/>
      <c r="G415" s="65"/>
      <c r="H415" s="65"/>
      <c r="I415" s="65"/>
      <c r="J415" s="65"/>
      <c r="K415" s="56"/>
      <c r="L415" s="56"/>
      <c r="M415" s="56"/>
      <c r="N415" s="56"/>
      <c r="O415" s="12"/>
    </row>
    <row r="416" spans="1:15" s="9" customFormat="1" x14ac:dyDescent="0.25">
      <c r="A416" s="20"/>
      <c r="B416" s="26"/>
      <c r="C416" s="55"/>
      <c r="D416" s="55"/>
      <c r="E416" s="65"/>
      <c r="F416" s="65"/>
      <c r="G416" s="65"/>
      <c r="H416" s="65"/>
      <c r="I416" s="65"/>
      <c r="J416" s="65"/>
      <c r="K416" s="56"/>
      <c r="L416" s="56"/>
      <c r="M416" s="56"/>
      <c r="N416" s="56"/>
      <c r="O416" s="12"/>
    </row>
    <row r="417" spans="1:15" s="9" customFormat="1" x14ac:dyDescent="0.25">
      <c r="A417" s="20"/>
      <c r="B417" s="26"/>
      <c r="C417" s="55"/>
      <c r="D417" s="55"/>
      <c r="E417" s="65"/>
      <c r="F417" s="65"/>
      <c r="G417" s="65"/>
      <c r="H417" s="65"/>
      <c r="I417" s="65"/>
      <c r="J417" s="65"/>
      <c r="K417" s="56"/>
      <c r="L417" s="56"/>
      <c r="M417" s="56"/>
      <c r="N417" s="56"/>
      <c r="O417" s="12"/>
    </row>
    <row r="418" spans="1:15" s="9" customFormat="1" x14ac:dyDescent="0.25">
      <c r="A418" s="20"/>
      <c r="B418" s="26"/>
      <c r="C418" s="55"/>
      <c r="D418" s="55"/>
      <c r="E418" s="65"/>
      <c r="F418" s="65"/>
      <c r="G418" s="65"/>
      <c r="H418" s="65"/>
      <c r="I418" s="65"/>
      <c r="J418" s="65"/>
      <c r="K418" s="56"/>
      <c r="L418" s="56"/>
      <c r="M418" s="56"/>
      <c r="N418" s="56"/>
      <c r="O418" s="12"/>
    </row>
    <row r="419" spans="1:15" s="9" customFormat="1" x14ac:dyDescent="0.25">
      <c r="A419" s="20"/>
      <c r="B419" s="26"/>
      <c r="C419" s="55"/>
      <c r="D419" s="55"/>
      <c r="E419" s="65"/>
      <c r="F419" s="65"/>
      <c r="G419" s="65"/>
      <c r="H419" s="65"/>
      <c r="I419" s="65"/>
      <c r="J419" s="65"/>
      <c r="K419" s="56"/>
      <c r="L419" s="56"/>
      <c r="M419" s="56"/>
      <c r="N419" s="56"/>
      <c r="O419" s="12"/>
    </row>
    <row r="420" spans="1:15" s="9" customFormat="1" x14ac:dyDescent="0.25">
      <c r="A420" s="20"/>
      <c r="B420" s="26"/>
      <c r="C420" s="55"/>
      <c r="D420" s="55"/>
      <c r="E420" s="65"/>
      <c r="F420" s="65"/>
      <c r="G420" s="65"/>
      <c r="H420" s="65"/>
      <c r="I420" s="65"/>
      <c r="J420" s="65"/>
      <c r="K420" s="56"/>
      <c r="L420" s="56"/>
      <c r="M420" s="56"/>
      <c r="N420" s="56"/>
      <c r="O420" s="12"/>
    </row>
    <row r="421" spans="1:15" s="9" customFormat="1" x14ac:dyDescent="0.25">
      <c r="A421" s="20"/>
      <c r="B421" s="26"/>
      <c r="C421" s="55"/>
      <c r="D421" s="55"/>
      <c r="E421" s="65"/>
      <c r="F421" s="65"/>
      <c r="G421" s="65"/>
      <c r="H421" s="65"/>
      <c r="I421" s="65"/>
      <c r="J421" s="65"/>
      <c r="K421" s="56"/>
      <c r="L421" s="56"/>
      <c r="M421" s="56"/>
      <c r="N421" s="56"/>
      <c r="O421" s="12"/>
    </row>
    <row r="422" spans="1:15" s="9" customFormat="1" x14ac:dyDescent="0.25">
      <c r="A422" s="20"/>
      <c r="B422" s="26"/>
      <c r="C422" s="55"/>
      <c r="D422" s="55"/>
      <c r="E422" s="65"/>
      <c r="F422" s="65"/>
      <c r="G422" s="65"/>
      <c r="H422" s="65"/>
      <c r="I422" s="65"/>
      <c r="J422" s="65"/>
      <c r="K422" s="56"/>
      <c r="L422" s="56"/>
      <c r="M422" s="56"/>
      <c r="N422" s="56"/>
      <c r="O422" s="12"/>
    </row>
    <row r="423" spans="1:15" s="9" customFormat="1" x14ac:dyDescent="0.25">
      <c r="A423" s="20"/>
      <c r="B423" s="26"/>
      <c r="C423" s="55"/>
      <c r="D423" s="55"/>
      <c r="E423" s="65"/>
      <c r="F423" s="65"/>
      <c r="G423" s="65"/>
      <c r="H423" s="65"/>
      <c r="I423" s="65"/>
      <c r="J423" s="65"/>
      <c r="K423" s="56"/>
      <c r="L423" s="56"/>
      <c r="M423" s="56"/>
      <c r="N423" s="56"/>
      <c r="O423" s="12"/>
    </row>
    <row r="424" spans="1:15" s="9" customFormat="1" x14ac:dyDescent="0.25">
      <c r="A424" s="20"/>
      <c r="B424" s="26"/>
      <c r="C424" s="55"/>
      <c r="D424" s="55"/>
      <c r="E424" s="65"/>
      <c r="F424" s="65"/>
      <c r="G424" s="65"/>
      <c r="H424" s="65"/>
      <c r="I424" s="65"/>
      <c r="J424" s="65"/>
      <c r="K424" s="56"/>
      <c r="L424" s="56"/>
      <c r="M424" s="56"/>
      <c r="N424" s="56"/>
      <c r="O424" s="12"/>
    </row>
    <row r="425" spans="1:15" s="9" customFormat="1" x14ac:dyDescent="0.25">
      <c r="A425" s="20"/>
      <c r="B425" s="26"/>
      <c r="C425" s="55"/>
      <c r="D425" s="55"/>
      <c r="E425" s="65"/>
      <c r="F425" s="65"/>
      <c r="G425" s="65"/>
      <c r="H425" s="65"/>
      <c r="I425" s="65"/>
      <c r="J425" s="65"/>
      <c r="K425" s="56"/>
      <c r="L425" s="56"/>
      <c r="M425" s="56"/>
      <c r="N425" s="56"/>
      <c r="O425" s="12"/>
    </row>
    <row r="426" spans="1:15" s="9" customFormat="1" x14ac:dyDescent="0.25">
      <c r="A426" s="20"/>
      <c r="B426" s="26"/>
      <c r="C426" s="55"/>
      <c r="D426" s="55"/>
      <c r="E426" s="65"/>
      <c r="F426" s="65"/>
      <c r="G426" s="65"/>
      <c r="H426" s="65"/>
      <c r="I426" s="65"/>
      <c r="J426" s="65"/>
      <c r="K426" s="56"/>
      <c r="L426" s="56"/>
      <c r="M426" s="56"/>
      <c r="N426" s="56"/>
      <c r="O426" s="12"/>
    </row>
    <row r="427" spans="1:15" s="9" customFormat="1" x14ac:dyDescent="0.25">
      <c r="A427" s="20"/>
      <c r="B427" s="26"/>
      <c r="C427" s="55"/>
      <c r="D427" s="55"/>
      <c r="E427" s="65"/>
      <c r="F427" s="65"/>
      <c r="G427" s="65"/>
      <c r="H427" s="65"/>
      <c r="I427" s="65"/>
      <c r="J427" s="65"/>
      <c r="K427" s="56"/>
      <c r="L427" s="56"/>
      <c r="M427" s="56"/>
      <c r="N427" s="56"/>
      <c r="O427" s="12"/>
    </row>
    <row r="428" spans="1:15" s="9" customFormat="1" x14ac:dyDescent="0.25">
      <c r="A428" s="20"/>
      <c r="B428" s="26"/>
      <c r="C428" s="55"/>
      <c r="D428" s="55"/>
      <c r="E428" s="65"/>
      <c r="F428" s="65"/>
      <c r="G428" s="65"/>
      <c r="H428" s="65"/>
      <c r="I428" s="65"/>
      <c r="J428" s="65"/>
      <c r="K428" s="56"/>
      <c r="L428" s="56"/>
      <c r="M428" s="56"/>
      <c r="N428" s="56"/>
      <c r="O428" s="12"/>
    </row>
    <row r="429" spans="1:15" s="9" customFormat="1" x14ac:dyDescent="0.25">
      <c r="A429" s="20"/>
      <c r="B429" s="26"/>
      <c r="C429" s="55"/>
      <c r="D429" s="55"/>
      <c r="E429" s="65"/>
      <c r="F429" s="65"/>
      <c r="G429" s="65"/>
      <c r="H429" s="65"/>
      <c r="I429" s="65"/>
      <c r="J429" s="65"/>
      <c r="K429" s="56"/>
      <c r="L429" s="56"/>
      <c r="M429" s="56"/>
      <c r="N429" s="56"/>
      <c r="O429" s="12"/>
    </row>
    <row r="430" spans="1:15" s="9" customFormat="1" x14ac:dyDescent="0.25">
      <c r="A430" s="20"/>
      <c r="B430" s="26"/>
      <c r="C430" s="55"/>
      <c r="D430" s="55"/>
      <c r="E430" s="65"/>
      <c r="F430" s="65"/>
      <c r="G430" s="65"/>
      <c r="H430" s="65"/>
      <c r="I430" s="65"/>
      <c r="J430" s="65"/>
      <c r="K430" s="56"/>
      <c r="L430" s="56"/>
      <c r="M430" s="56"/>
      <c r="N430" s="56"/>
      <c r="O430" s="12"/>
    </row>
    <row r="431" spans="1:15" s="9" customFormat="1" x14ac:dyDescent="0.25">
      <c r="A431" s="20"/>
      <c r="B431" s="26"/>
      <c r="C431" s="55"/>
      <c r="D431" s="55"/>
      <c r="E431" s="65"/>
      <c r="F431" s="65"/>
      <c r="G431" s="65"/>
      <c r="H431" s="65"/>
      <c r="I431" s="65"/>
      <c r="J431" s="65"/>
      <c r="K431" s="56"/>
      <c r="L431" s="56"/>
      <c r="M431" s="56"/>
      <c r="N431" s="56"/>
      <c r="O431" s="12"/>
    </row>
    <row r="432" spans="1:15" s="9" customFormat="1" x14ac:dyDescent="0.25">
      <c r="A432" s="20"/>
      <c r="B432" s="26"/>
      <c r="C432" s="55"/>
      <c r="D432" s="55"/>
      <c r="E432" s="65"/>
      <c r="F432" s="65"/>
      <c r="G432" s="65"/>
      <c r="H432" s="65"/>
      <c r="I432" s="65"/>
      <c r="J432" s="65"/>
      <c r="K432" s="56"/>
      <c r="L432" s="56"/>
      <c r="M432" s="56"/>
      <c r="N432" s="56"/>
      <c r="O432" s="12"/>
    </row>
    <row r="433" spans="1:15" s="9" customFormat="1" x14ac:dyDescent="0.25">
      <c r="A433" s="20"/>
      <c r="B433" s="26"/>
      <c r="C433" s="55"/>
      <c r="D433" s="55"/>
      <c r="E433" s="65"/>
      <c r="F433" s="65"/>
      <c r="G433" s="65"/>
      <c r="H433" s="65"/>
      <c r="I433" s="65"/>
      <c r="J433" s="65"/>
      <c r="K433" s="56"/>
      <c r="L433" s="56"/>
      <c r="M433" s="56"/>
      <c r="N433" s="56"/>
      <c r="O433" s="12"/>
    </row>
    <row r="434" spans="1:15" s="9" customFormat="1" x14ac:dyDescent="0.25">
      <c r="A434" s="20"/>
      <c r="B434" s="26"/>
      <c r="C434" s="55"/>
      <c r="D434" s="55"/>
      <c r="E434" s="65"/>
      <c r="F434" s="65"/>
      <c r="G434" s="65"/>
      <c r="H434" s="65"/>
      <c r="I434" s="65"/>
      <c r="J434" s="65"/>
      <c r="K434" s="56"/>
      <c r="L434" s="56"/>
      <c r="M434" s="56"/>
      <c r="N434" s="56"/>
      <c r="O434" s="12"/>
    </row>
    <row r="435" spans="1:15" s="9" customFormat="1" x14ac:dyDescent="0.25">
      <c r="A435" s="20"/>
      <c r="B435" s="26"/>
      <c r="C435" s="55"/>
      <c r="D435" s="55"/>
      <c r="E435" s="65"/>
      <c r="F435" s="65"/>
      <c r="G435" s="65"/>
      <c r="H435" s="65"/>
      <c r="I435" s="65"/>
      <c r="J435" s="65"/>
      <c r="K435" s="56"/>
      <c r="L435" s="56"/>
      <c r="M435" s="56"/>
      <c r="N435" s="56"/>
      <c r="O435" s="12"/>
    </row>
    <row r="436" spans="1:15" s="9" customFormat="1" x14ac:dyDescent="0.25">
      <c r="A436" s="20"/>
      <c r="B436" s="26"/>
      <c r="C436" s="55"/>
      <c r="D436" s="55"/>
      <c r="E436" s="65"/>
      <c r="F436" s="65"/>
      <c r="G436" s="65"/>
      <c r="H436" s="65"/>
      <c r="I436" s="65"/>
      <c r="J436" s="65"/>
      <c r="K436" s="56"/>
      <c r="L436" s="56"/>
      <c r="M436" s="56"/>
      <c r="N436" s="56"/>
      <c r="O436" s="12"/>
    </row>
    <row r="437" spans="1:15" s="9" customFormat="1" x14ac:dyDescent="0.25">
      <c r="A437" s="20"/>
      <c r="B437" s="26"/>
      <c r="C437" s="55"/>
      <c r="D437" s="55"/>
      <c r="E437" s="65"/>
      <c r="F437" s="65"/>
      <c r="G437" s="65"/>
      <c r="H437" s="65"/>
      <c r="I437" s="65"/>
      <c r="J437" s="65"/>
      <c r="K437" s="56"/>
      <c r="L437" s="56"/>
      <c r="M437" s="56"/>
      <c r="N437" s="56"/>
      <c r="O437" s="12"/>
    </row>
    <row r="438" spans="1:15" s="9" customFormat="1" x14ac:dyDescent="0.25">
      <c r="A438" s="20"/>
      <c r="B438" s="26"/>
      <c r="C438" s="55"/>
      <c r="D438" s="55"/>
      <c r="E438" s="65"/>
      <c r="F438" s="65"/>
      <c r="G438" s="65"/>
      <c r="H438" s="65"/>
      <c r="I438" s="65"/>
      <c r="J438" s="65"/>
      <c r="K438" s="56"/>
      <c r="L438" s="56"/>
      <c r="M438" s="56"/>
      <c r="N438" s="56"/>
      <c r="O438" s="12"/>
    </row>
    <row r="439" spans="1:15" s="9" customFormat="1" x14ac:dyDescent="0.25">
      <c r="A439" s="20"/>
      <c r="B439" s="26"/>
      <c r="C439" s="55"/>
      <c r="D439" s="55"/>
      <c r="E439" s="65"/>
      <c r="F439" s="65"/>
      <c r="G439" s="65"/>
      <c r="H439" s="65"/>
      <c r="I439" s="65"/>
      <c r="J439" s="65"/>
      <c r="K439" s="56"/>
      <c r="L439" s="56"/>
      <c r="M439" s="56"/>
      <c r="N439" s="56"/>
      <c r="O439" s="12"/>
    </row>
    <row r="440" spans="1:15" s="9" customFormat="1" x14ac:dyDescent="0.25">
      <c r="A440" s="20"/>
      <c r="B440" s="26"/>
      <c r="C440" s="55"/>
      <c r="D440" s="55"/>
      <c r="E440" s="65"/>
      <c r="F440" s="65"/>
      <c r="G440" s="65"/>
      <c r="H440" s="65"/>
      <c r="I440" s="65"/>
      <c r="J440" s="65"/>
      <c r="K440" s="56"/>
      <c r="L440" s="56"/>
      <c r="M440" s="56"/>
      <c r="N440" s="56"/>
      <c r="O440" s="12"/>
    </row>
    <row r="441" spans="1:15" s="9" customFormat="1" x14ac:dyDescent="0.25">
      <c r="A441" s="20"/>
      <c r="B441" s="26"/>
      <c r="C441" s="55"/>
      <c r="D441" s="55"/>
      <c r="E441" s="65"/>
      <c r="F441" s="65"/>
      <c r="G441" s="65"/>
      <c r="H441" s="65"/>
      <c r="I441" s="65"/>
      <c r="J441" s="65"/>
      <c r="K441" s="56"/>
      <c r="L441" s="56"/>
      <c r="M441" s="56"/>
      <c r="N441" s="56"/>
      <c r="O441" s="12"/>
    </row>
    <row r="442" spans="1:15" s="9" customFormat="1" x14ac:dyDescent="0.25">
      <c r="A442" s="20"/>
      <c r="B442" s="26"/>
      <c r="C442" s="55"/>
      <c r="D442" s="55"/>
      <c r="E442" s="65"/>
      <c r="F442" s="65"/>
      <c r="G442" s="65"/>
      <c r="H442" s="65"/>
      <c r="I442" s="65"/>
      <c r="J442" s="65"/>
      <c r="K442" s="56"/>
      <c r="L442" s="56"/>
      <c r="M442" s="56"/>
      <c r="N442" s="56"/>
      <c r="O442" s="12"/>
    </row>
    <row r="443" spans="1:15" s="9" customFormat="1" x14ac:dyDescent="0.25">
      <c r="A443" s="20"/>
      <c r="B443" s="26"/>
      <c r="C443" s="55"/>
      <c r="D443" s="55"/>
      <c r="E443" s="65"/>
      <c r="F443" s="65"/>
      <c r="G443" s="65"/>
      <c r="H443" s="65"/>
      <c r="I443" s="65"/>
      <c r="J443" s="65"/>
      <c r="K443" s="56"/>
      <c r="L443" s="56"/>
      <c r="M443" s="56"/>
      <c r="N443" s="56"/>
      <c r="O443" s="12"/>
    </row>
    <row r="444" spans="1:15" s="9" customFormat="1" x14ac:dyDescent="0.25">
      <c r="A444" s="20"/>
      <c r="B444" s="26"/>
      <c r="C444" s="55"/>
      <c r="D444" s="55"/>
      <c r="E444" s="65"/>
      <c r="F444" s="65"/>
      <c r="G444" s="65"/>
      <c r="H444" s="65"/>
      <c r="I444" s="65"/>
      <c r="J444" s="65"/>
      <c r="K444" s="56"/>
      <c r="L444" s="56"/>
      <c r="M444" s="56"/>
      <c r="N444" s="56"/>
      <c r="O444" s="12"/>
    </row>
    <row r="445" spans="1:15" s="9" customFormat="1" x14ac:dyDescent="0.25">
      <c r="A445" s="20"/>
      <c r="B445" s="26"/>
      <c r="C445" s="55"/>
      <c r="D445" s="55"/>
      <c r="E445" s="65"/>
      <c r="F445" s="65"/>
      <c r="G445" s="65"/>
      <c r="H445" s="65"/>
      <c r="I445" s="65"/>
      <c r="J445" s="65"/>
      <c r="K445" s="56"/>
      <c r="L445" s="56"/>
      <c r="M445" s="56"/>
      <c r="N445" s="56"/>
      <c r="O445" s="12"/>
    </row>
    <row r="446" spans="1:15" s="9" customFormat="1" x14ac:dyDescent="0.25">
      <c r="A446" s="20"/>
      <c r="B446" s="26"/>
      <c r="C446" s="55"/>
      <c r="D446" s="55"/>
      <c r="E446" s="65"/>
      <c r="F446" s="65"/>
      <c r="G446" s="65"/>
      <c r="H446" s="65"/>
      <c r="I446" s="65"/>
      <c r="J446" s="65"/>
      <c r="K446" s="56"/>
      <c r="L446" s="56"/>
      <c r="M446" s="56"/>
      <c r="N446" s="56"/>
      <c r="O446" s="12"/>
    </row>
    <row r="447" spans="1:15" s="9" customFormat="1" x14ac:dyDescent="0.25">
      <c r="A447" s="20"/>
      <c r="B447" s="26"/>
      <c r="C447" s="55"/>
      <c r="D447" s="55"/>
      <c r="E447" s="65"/>
      <c r="F447" s="65"/>
      <c r="G447" s="65"/>
      <c r="H447" s="65"/>
      <c r="I447" s="65"/>
      <c r="J447" s="65"/>
      <c r="K447" s="56"/>
      <c r="L447" s="56"/>
      <c r="M447" s="56"/>
      <c r="N447" s="56"/>
      <c r="O447" s="12"/>
    </row>
    <row r="448" spans="1:15" s="9" customFormat="1" x14ac:dyDescent="0.25">
      <c r="A448" s="20"/>
      <c r="B448" s="26"/>
      <c r="C448" s="55"/>
      <c r="D448" s="55"/>
      <c r="E448" s="65"/>
      <c r="F448" s="65"/>
      <c r="G448" s="65"/>
      <c r="H448" s="65"/>
      <c r="I448" s="65"/>
      <c r="J448" s="65"/>
      <c r="K448" s="56"/>
      <c r="L448" s="56"/>
      <c r="M448" s="56"/>
      <c r="N448" s="56"/>
      <c r="O448" s="12"/>
    </row>
    <row r="449" spans="1:15" s="9" customFormat="1" x14ac:dyDescent="0.25">
      <c r="A449" s="20"/>
      <c r="B449" s="26"/>
      <c r="C449" s="55"/>
      <c r="D449" s="55"/>
      <c r="E449" s="65"/>
      <c r="F449" s="65"/>
      <c r="G449" s="65"/>
      <c r="H449" s="65"/>
      <c r="I449" s="65"/>
      <c r="J449" s="65"/>
      <c r="K449" s="56"/>
      <c r="L449" s="56"/>
      <c r="M449" s="56"/>
      <c r="N449" s="56"/>
      <c r="O449" s="12"/>
    </row>
    <row r="450" spans="1:15" s="9" customFormat="1" x14ac:dyDescent="0.25">
      <c r="A450" s="20"/>
      <c r="B450" s="26"/>
      <c r="C450" s="55"/>
      <c r="D450" s="55"/>
      <c r="E450" s="65"/>
      <c r="F450" s="65"/>
      <c r="G450" s="65"/>
      <c r="H450" s="65"/>
      <c r="I450" s="65"/>
      <c r="J450" s="65"/>
      <c r="K450" s="56"/>
      <c r="L450" s="56"/>
      <c r="M450" s="56"/>
      <c r="N450" s="56"/>
      <c r="O450" s="12"/>
    </row>
    <row r="451" spans="1:15" s="9" customFormat="1" x14ac:dyDescent="0.25">
      <c r="A451" s="20"/>
      <c r="B451" s="26"/>
      <c r="C451" s="55"/>
      <c r="D451" s="55"/>
      <c r="E451" s="65"/>
      <c r="F451" s="65"/>
      <c r="G451" s="65"/>
      <c r="H451" s="65"/>
      <c r="I451" s="65"/>
      <c r="J451" s="65"/>
      <c r="K451" s="56"/>
      <c r="L451" s="56"/>
      <c r="M451" s="56"/>
      <c r="N451" s="56"/>
      <c r="O451" s="12"/>
    </row>
    <row r="452" spans="1:15" s="9" customFormat="1" x14ac:dyDescent="0.25">
      <c r="A452" s="20"/>
      <c r="B452" s="26"/>
      <c r="C452" s="55"/>
      <c r="D452" s="55"/>
      <c r="E452" s="65"/>
      <c r="F452" s="65"/>
      <c r="G452" s="65"/>
      <c r="H452" s="65"/>
      <c r="I452" s="65"/>
      <c r="J452" s="65"/>
      <c r="K452" s="56"/>
      <c r="L452" s="56"/>
      <c r="M452" s="56"/>
      <c r="N452" s="56"/>
      <c r="O452" s="12"/>
    </row>
    <row r="453" spans="1:15" s="9" customFormat="1" x14ac:dyDescent="0.25">
      <c r="A453" s="20"/>
      <c r="B453" s="26"/>
      <c r="C453" s="55"/>
      <c r="D453" s="55"/>
      <c r="E453" s="65"/>
      <c r="F453" s="65"/>
      <c r="G453" s="65"/>
      <c r="H453" s="65"/>
      <c r="I453" s="65"/>
      <c r="J453" s="65"/>
      <c r="K453" s="56"/>
      <c r="L453" s="56"/>
      <c r="M453" s="56"/>
      <c r="N453" s="56"/>
      <c r="O453" s="12"/>
    </row>
    <row r="454" spans="1:15" s="9" customFormat="1" x14ac:dyDescent="0.25">
      <c r="A454" s="20"/>
      <c r="B454" s="26"/>
      <c r="C454" s="55"/>
      <c r="D454" s="55"/>
      <c r="E454" s="65"/>
      <c r="F454" s="65"/>
      <c r="G454" s="65"/>
      <c r="H454" s="65"/>
      <c r="I454" s="65"/>
      <c r="J454" s="65"/>
      <c r="K454" s="56"/>
      <c r="L454" s="56"/>
      <c r="M454" s="56"/>
      <c r="N454" s="56"/>
      <c r="O454" s="12"/>
    </row>
    <row r="455" spans="1:15" s="9" customFormat="1" x14ac:dyDescent="0.25">
      <c r="A455" s="20"/>
      <c r="B455" s="26"/>
      <c r="C455" s="55"/>
      <c r="D455" s="55"/>
      <c r="E455" s="65"/>
      <c r="F455" s="65"/>
      <c r="G455" s="65"/>
      <c r="H455" s="65"/>
      <c r="I455" s="65"/>
      <c r="J455" s="65"/>
      <c r="K455" s="56"/>
      <c r="L455" s="56"/>
      <c r="M455" s="56"/>
      <c r="N455" s="56"/>
      <c r="O455" s="12"/>
    </row>
    <row r="456" spans="1:15" s="9" customFormat="1" x14ac:dyDescent="0.25">
      <c r="A456" s="20"/>
      <c r="B456" s="26"/>
      <c r="C456" s="55"/>
      <c r="D456" s="55"/>
      <c r="E456" s="65"/>
      <c r="F456" s="65"/>
      <c r="G456" s="65"/>
      <c r="H456" s="65"/>
      <c r="I456" s="65"/>
      <c r="J456" s="65"/>
      <c r="K456" s="56"/>
      <c r="L456" s="56"/>
      <c r="M456" s="56"/>
      <c r="N456" s="56"/>
      <c r="O456" s="12"/>
    </row>
    <row r="457" spans="1:15" s="9" customFormat="1" x14ac:dyDescent="0.25">
      <c r="A457" s="20"/>
      <c r="B457" s="26"/>
      <c r="C457" s="55"/>
      <c r="D457" s="55"/>
      <c r="E457" s="65"/>
      <c r="F457" s="65"/>
      <c r="G457" s="65"/>
      <c r="H457" s="65"/>
      <c r="I457" s="65"/>
      <c r="J457" s="65"/>
      <c r="K457" s="56"/>
      <c r="L457" s="56"/>
      <c r="M457" s="56"/>
      <c r="N457" s="56"/>
      <c r="O457" s="12"/>
    </row>
    <row r="458" spans="1:15" s="9" customFormat="1" x14ac:dyDescent="0.25">
      <c r="A458" s="20"/>
      <c r="B458" s="26"/>
      <c r="C458" s="55"/>
      <c r="D458" s="55"/>
      <c r="E458" s="65"/>
      <c r="F458" s="65"/>
      <c r="G458" s="65"/>
      <c r="H458" s="65"/>
      <c r="I458" s="65"/>
      <c r="J458" s="65"/>
      <c r="K458" s="56"/>
      <c r="L458" s="56"/>
      <c r="M458" s="56"/>
      <c r="N458" s="56"/>
      <c r="O458" s="12"/>
    </row>
    <row r="459" spans="1:15" s="9" customFormat="1" x14ac:dyDescent="0.25">
      <c r="A459" s="20"/>
      <c r="B459" s="26"/>
      <c r="C459" s="55"/>
      <c r="D459" s="55"/>
      <c r="E459" s="65"/>
      <c r="F459" s="65"/>
      <c r="G459" s="65"/>
      <c r="H459" s="65"/>
      <c r="I459" s="65"/>
      <c r="J459" s="65"/>
      <c r="K459" s="56"/>
      <c r="L459" s="56"/>
      <c r="M459" s="56"/>
      <c r="N459" s="56"/>
      <c r="O459" s="12"/>
    </row>
    <row r="460" spans="1:15" s="9" customFormat="1" x14ac:dyDescent="0.25">
      <c r="A460" s="20"/>
      <c r="B460" s="26"/>
      <c r="C460" s="55"/>
      <c r="D460" s="55"/>
      <c r="E460" s="65"/>
      <c r="F460" s="65"/>
      <c r="G460" s="65"/>
      <c r="H460" s="65"/>
      <c r="I460" s="65"/>
      <c r="J460" s="65"/>
      <c r="K460" s="56"/>
      <c r="L460" s="56"/>
      <c r="M460" s="56"/>
      <c r="N460" s="56"/>
      <c r="O460" s="12"/>
    </row>
    <row r="461" spans="1:15" s="9" customFormat="1" x14ac:dyDescent="0.25">
      <c r="A461" s="20"/>
      <c r="B461" s="26"/>
      <c r="C461" s="55"/>
      <c r="D461" s="55"/>
      <c r="E461" s="65"/>
      <c r="F461" s="65"/>
      <c r="G461" s="65"/>
      <c r="H461" s="65"/>
      <c r="I461" s="65"/>
      <c r="J461" s="65"/>
      <c r="K461" s="56"/>
      <c r="L461" s="56"/>
      <c r="M461" s="56"/>
      <c r="N461" s="56"/>
      <c r="O461" s="12"/>
    </row>
    <row r="462" spans="1:15" s="9" customFormat="1" x14ac:dyDescent="0.25">
      <c r="A462" s="20"/>
      <c r="B462" s="26"/>
      <c r="C462" s="55"/>
      <c r="D462" s="55"/>
      <c r="E462" s="65"/>
      <c r="F462" s="65"/>
      <c r="G462" s="65"/>
      <c r="H462" s="65"/>
      <c r="I462" s="65"/>
      <c r="J462" s="65"/>
      <c r="K462" s="56"/>
      <c r="L462" s="56"/>
      <c r="M462" s="56"/>
      <c r="N462" s="56"/>
      <c r="O462" s="12"/>
    </row>
    <row r="463" spans="1:15" s="9" customFormat="1" x14ac:dyDescent="0.25">
      <c r="A463" s="20"/>
      <c r="B463" s="26"/>
      <c r="C463" s="55"/>
      <c r="D463" s="55"/>
      <c r="E463" s="65"/>
      <c r="F463" s="65"/>
      <c r="G463" s="65"/>
      <c r="H463" s="65"/>
      <c r="I463" s="65"/>
      <c r="J463" s="65"/>
      <c r="K463" s="56"/>
      <c r="L463" s="56"/>
      <c r="M463" s="56"/>
      <c r="N463" s="56"/>
      <c r="O463" s="12"/>
    </row>
    <row r="464" spans="1:15" s="9" customFormat="1" x14ac:dyDescent="0.25">
      <c r="A464" s="20"/>
      <c r="B464" s="26"/>
      <c r="C464" s="55"/>
      <c r="D464" s="55"/>
      <c r="E464" s="65"/>
      <c r="F464" s="65"/>
      <c r="G464" s="65"/>
      <c r="H464" s="65"/>
      <c r="I464" s="65"/>
      <c r="J464" s="65"/>
      <c r="K464" s="56"/>
      <c r="L464" s="56"/>
      <c r="M464" s="56"/>
      <c r="N464" s="56"/>
      <c r="O464" s="12"/>
    </row>
    <row r="465" spans="1:15" s="9" customFormat="1" x14ac:dyDescent="0.25">
      <c r="A465" s="20"/>
      <c r="B465" s="26"/>
      <c r="C465" s="55"/>
      <c r="D465" s="55"/>
      <c r="E465" s="65"/>
      <c r="F465" s="65"/>
      <c r="G465" s="65"/>
      <c r="H465" s="65"/>
      <c r="I465" s="65"/>
      <c r="J465" s="65"/>
      <c r="K465" s="56"/>
      <c r="L465" s="56"/>
      <c r="M465" s="56"/>
      <c r="N465" s="56"/>
      <c r="O465" s="12"/>
    </row>
    <row r="466" spans="1:15" s="9" customFormat="1" x14ac:dyDescent="0.25">
      <c r="A466" s="20"/>
      <c r="B466" s="26"/>
      <c r="C466" s="55"/>
      <c r="D466" s="55"/>
      <c r="E466" s="65"/>
      <c r="F466" s="65"/>
      <c r="G466" s="65"/>
      <c r="H466" s="65"/>
      <c r="I466" s="65"/>
      <c r="J466" s="65"/>
      <c r="K466" s="56"/>
      <c r="L466" s="56"/>
      <c r="M466" s="56"/>
      <c r="N466" s="56"/>
      <c r="O466" s="12"/>
    </row>
    <row r="467" spans="1:15" s="9" customFormat="1" x14ac:dyDescent="0.25">
      <c r="A467" s="20"/>
      <c r="B467" s="26"/>
      <c r="C467" s="55"/>
      <c r="D467" s="55"/>
      <c r="E467" s="65"/>
      <c r="F467" s="65"/>
      <c r="G467" s="65"/>
      <c r="H467" s="65"/>
      <c r="I467" s="65"/>
      <c r="J467" s="65"/>
      <c r="K467" s="56"/>
      <c r="L467" s="56"/>
      <c r="M467" s="56"/>
      <c r="N467" s="56"/>
      <c r="O467" s="12"/>
    </row>
    <row r="468" spans="1:15" s="9" customFormat="1" x14ac:dyDescent="0.25">
      <c r="A468" s="20"/>
      <c r="B468" s="26"/>
      <c r="C468" s="55"/>
      <c r="D468" s="55"/>
      <c r="E468" s="65"/>
      <c r="F468" s="65"/>
      <c r="G468" s="65"/>
      <c r="H468" s="65"/>
      <c r="I468" s="65"/>
      <c r="J468" s="65"/>
      <c r="K468" s="56"/>
      <c r="L468" s="56"/>
      <c r="M468" s="56"/>
      <c r="N468" s="56"/>
      <c r="O468" s="12"/>
    </row>
    <row r="469" spans="1:15" s="9" customFormat="1" x14ac:dyDescent="0.25">
      <c r="A469" s="20"/>
      <c r="B469" s="26"/>
      <c r="C469" s="55"/>
      <c r="D469" s="55"/>
      <c r="E469" s="65"/>
      <c r="F469" s="65"/>
      <c r="G469" s="65"/>
      <c r="H469" s="65"/>
      <c r="I469" s="65"/>
      <c r="J469" s="65"/>
      <c r="K469" s="56"/>
      <c r="L469" s="56"/>
      <c r="M469" s="56"/>
      <c r="N469" s="56"/>
      <c r="O469" s="12"/>
    </row>
    <row r="470" spans="1:15" s="9" customFormat="1" x14ac:dyDescent="0.25">
      <c r="A470" s="20"/>
      <c r="B470" s="26"/>
      <c r="C470" s="55"/>
      <c r="D470" s="55"/>
      <c r="E470" s="65"/>
      <c r="F470" s="65"/>
      <c r="G470" s="65"/>
      <c r="H470" s="65"/>
      <c r="I470" s="65"/>
      <c r="J470" s="65"/>
      <c r="K470" s="56"/>
      <c r="L470" s="56"/>
      <c r="M470" s="56"/>
      <c r="N470" s="56"/>
      <c r="O470" s="12"/>
    </row>
    <row r="471" spans="1:15" s="9" customFormat="1" x14ac:dyDescent="0.25">
      <c r="A471" s="20"/>
      <c r="B471" s="26"/>
      <c r="C471" s="55"/>
      <c r="D471" s="55"/>
      <c r="E471" s="65"/>
      <c r="F471" s="65"/>
      <c r="G471" s="65"/>
      <c r="H471" s="65"/>
      <c r="I471" s="65"/>
      <c r="J471" s="65"/>
      <c r="K471" s="56"/>
      <c r="L471" s="56"/>
      <c r="M471" s="56"/>
      <c r="N471" s="56"/>
      <c r="O471" s="12"/>
    </row>
    <row r="472" spans="1:15" s="9" customFormat="1" x14ac:dyDescent="0.25">
      <c r="A472" s="20"/>
      <c r="B472" s="26"/>
      <c r="C472" s="55"/>
      <c r="D472" s="55"/>
      <c r="E472" s="65"/>
      <c r="F472" s="65"/>
      <c r="G472" s="65"/>
      <c r="H472" s="65"/>
      <c r="I472" s="65"/>
      <c r="J472" s="65"/>
      <c r="K472" s="56"/>
      <c r="L472" s="56"/>
      <c r="M472" s="56"/>
      <c r="N472" s="56"/>
      <c r="O472" s="12"/>
    </row>
    <row r="473" spans="1:15" s="9" customFormat="1" x14ac:dyDescent="0.25">
      <c r="A473" s="20"/>
      <c r="B473" s="26"/>
      <c r="C473" s="55"/>
      <c r="D473" s="55"/>
      <c r="E473" s="65"/>
      <c r="F473" s="65"/>
      <c r="G473" s="65"/>
      <c r="H473" s="65"/>
      <c r="I473" s="65"/>
      <c r="J473" s="65"/>
      <c r="K473" s="56"/>
      <c r="L473" s="56"/>
      <c r="M473" s="56"/>
      <c r="N473" s="56"/>
      <c r="O473" s="12"/>
    </row>
    <row r="474" spans="1:15" s="9" customFormat="1" x14ac:dyDescent="0.25">
      <c r="A474" s="20"/>
      <c r="B474" s="26"/>
      <c r="C474" s="55"/>
      <c r="D474" s="55"/>
      <c r="E474" s="65"/>
      <c r="F474" s="65"/>
      <c r="G474" s="65"/>
      <c r="H474" s="65"/>
      <c r="I474" s="65"/>
      <c r="J474" s="65"/>
      <c r="K474" s="56"/>
      <c r="L474" s="56"/>
      <c r="M474" s="56"/>
      <c r="N474" s="56"/>
      <c r="O474" s="12"/>
    </row>
    <row r="475" spans="1:15" s="9" customFormat="1" x14ac:dyDescent="0.25">
      <c r="A475" s="20"/>
      <c r="B475" s="26"/>
      <c r="C475" s="55"/>
      <c r="D475" s="55"/>
      <c r="E475" s="65"/>
      <c r="F475" s="65"/>
      <c r="G475" s="65"/>
      <c r="H475" s="65"/>
      <c r="I475" s="65"/>
      <c r="J475" s="65"/>
      <c r="K475" s="56"/>
      <c r="L475" s="56"/>
      <c r="M475" s="56"/>
      <c r="N475" s="56"/>
      <c r="O475" s="12"/>
    </row>
    <row r="476" spans="1:15" s="9" customFormat="1" x14ac:dyDescent="0.25">
      <c r="A476" s="20"/>
      <c r="B476" s="26"/>
      <c r="C476" s="55"/>
      <c r="D476" s="55"/>
      <c r="E476" s="65"/>
      <c r="F476" s="65"/>
      <c r="G476" s="65"/>
      <c r="H476" s="65"/>
      <c r="I476" s="65"/>
      <c r="J476" s="65"/>
      <c r="K476" s="56"/>
      <c r="L476" s="56"/>
      <c r="M476" s="56"/>
      <c r="N476" s="56"/>
      <c r="O476" s="12"/>
    </row>
    <row r="477" spans="1:15" s="9" customFormat="1" x14ac:dyDescent="0.25">
      <c r="A477" s="20"/>
      <c r="B477" s="26"/>
      <c r="C477" s="55"/>
      <c r="D477" s="55"/>
      <c r="E477" s="65"/>
      <c r="F477" s="65"/>
      <c r="G477" s="65"/>
      <c r="H477" s="65"/>
      <c r="I477" s="65"/>
      <c r="J477" s="65"/>
      <c r="K477" s="56"/>
      <c r="L477" s="56"/>
      <c r="M477" s="56"/>
      <c r="N477" s="56"/>
      <c r="O477" s="12"/>
    </row>
    <row r="478" spans="1:15" s="9" customFormat="1" x14ac:dyDescent="0.25">
      <c r="A478" s="20"/>
      <c r="B478" s="26"/>
      <c r="C478" s="55"/>
      <c r="D478" s="55"/>
      <c r="E478" s="65"/>
      <c r="F478" s="65"/>
      <c r="G478" s="65"/>
      <c r="H478" s="65"/>
      <c r="I478" s="65"/>
      <c r="J478" s="65"/>
      <c r="K478" s="56"/>
      <c r="L478" s="56"/>
      <c r="M478" s="56"/>
      <c r="N478" s="56"/>
      <c r="O478" s="12"/>
    </row>
    <row r="479" spans="1:15" s="9" customFormat="1" x14ac:dyDescent="0.25">
      <c r="A479" s="20"/>
      <c r="B479" s="26"/>
      <c r="C479" s="55"/>
      <c r="D479" s="55"/>
      <c r="E479" s="65"/>
      <c r="F479" s="65"/>
      <c r="G479" s="65"/>
      <c r="H479" s="65"/>
      <c r="I479" s="65"/>
      <c r="J479" s="65"/>
      <c r="K479" s="56"/>
      <c r="L479" s="56"/>
      <c r="M479" s="56"/>
      <c r="N479" s="56"/>
      <c r="O479" s="12"/>
    </row>
    <row r="480" spans="1:15" s="9" customFormat="1" x14ac:dyDescent="0.25">
      <c r="A480" s="20"/>
      <c r="B480" s="26"/>
      <c r="C480" s="55"/>
      <c r="D480" s="55"/>
      <c r="E480" s="65"/>
      <c r="F480" s="65"/>
      <c r="G480" s="65"/>
      <c r="H480" s="65"/>
      <c r="I480" s="65"/>
      <c r="J480" s="65"/>
      <c r="K480" s="56"/>
      <c r="L480" s="56"/>
      <c r="M480" s="56"/>
      <c r="N480" s="56"/>
      <c r="O480" s="12"/>
    </row>
    <row r="481" spans="1:15" s="9" customFormat="1" x14ac:dyDescent="0.25">
      <c r="A481" s="20"/>
      <c r="B481" s="26"/>
      <c r="C481" s="55"/>
      <c r="D481" s="55"/>
      <c r="E481" s="65"/>
      <c r="F481" s="65"/>
      <c r="G481" s="65"/>
      <c r="H481" s="65"/>
      <c r="I481" s="65"/>
      <c r="J481" s="65"/>
      <c r="K481" s="56"/>
      <c r="L481" s="56"/>
      <c r="M481" s="56"/>
      <c r="N481" s="56"/>
      <c r="O481" s="12"/>
    </row>
    <row r="482" spans="1:15" s="9" customFormat="1" x14ac:dyDescent="0.25">
      <c r="A482" s="20"/>
      <c r="B482" s="26"/>
      <c r="C482" s="55"/>
      <c r="D482" s="55"/>
      <c r="E482" s="65"/>
      <c r="F482" s="65"/>
      <c r="G482" s="65"/>
      <c r="H482" s="65"/>
      <c r="I482" s="65"/>
      <c r="J482" s="65"/>
      <c r="K482" s="56"/>
      <c r="L482" s="56"/>
      <c r="M482" s="56"/>
      <c r="N482" s="56"/>
      <c r="O482" s="12"/>
    </row>
    <row r="483" spans="1:15" s="9" customFormat="1" x14ac:dyDescent="0.25">
      <c r="A483" s="20"/>
      <c r="B483" s="26"/>
      <c r="C483" s="55"/>
      <c r="D483" s="55"/>
      <c r="E483" s="65"/>
      <c r="F483" s="65"/>
      <c r="G483" s="65"/>
      <c r="H483" s="65"/>
      <c r="I483" s="65"/>
      <c r="J483" s="65"/>
      <c r="K483" s="56"/>
      <c r="L483" s="56"/>
      <c r="M483" s="56"/>
      <c r="N483" s="56"/>
      <c r="O483" s="12"/>
    </row>
    <row r="484" spans="1:15" s="9" customFormat="1" x14ac:dyDescent="0.25">
      <c r="A484" s="20"/>
      <c r="B484" s="26"/>
      <c r="C484" s="55"/>
      <c r="D484" s="55"/>
      <c r="E484" s="65"/>
      <c r="F484" s="65"/>
      <c r="G484" s="65"/>
      <c r="H484" s="65"/>
      <c r="I484" s="65"/>
      <c r="J484" s="65"/>
      <c r="K484" s="56"/>
      <c r="L484" s="56"/>
      <c r="M484" s="56"/>
      <c r="N484" s="56"/>
      <c r="O484" s="12"/>
    </row>
    <row r="485" spans="1:15" s="9" customFormat="1" x14ac:dyDescent="0.25">
      <c r="A485" s="20"/>
      <c r="B485" s="26"/>
      <c r="C485" s="55"/>
      <c r="D485" s="55"/>
      <c r="E485" s="65"/>
      <c r="F485" s="65"/>
      <c r="G485" s="65"/>
      <c r="H485" s="65"/>
      <c r="I485" s="65"/>
      <c r="J485" s="65"/>
      <c r="K485" s="56"/>
      <c r="L485" s="56"/>
      <c r="M485" s="56"/>
      <c r="N485" s="56"/>
      <c r="O485" s="12"/>
    </row>
    <row r="486" spans="1:15" s="9" customFormat="1" x14ac:dyDescent="0.25">
      <c r="A486" s="20"/>
      <c r="B486" s="26"/>
      <c r="C486" s="55"/>
      <c r="D486" s="55"/>
      <c r="E486" s="65"/>
      <c r="F486" s="65"/>
      <c r="G486" s="65"/>
      <c r="H486" s="65"/>
      <c r="I486" s="65"/>
      <c r="J486" s="65"/>
      <c r="K486" s="56"/>
      <c r="L486" s="56"/>
      <c r="M486" s="56"/>
      <c r="N486" s="56"/>
      <c r="O486" s="12"/>
    </row>
    <row r="487" spans="1:15" s="9" customFormat="1" x14ac:dyDescent="0.25">
      <c r="A487" s="20"/>
      <c r="B487" s="26"/>
      <c r="C487" s="55"/>
      <c r="D487" s="55"/>
      <c r="E487" s="65"/>
      <c r="F487" s="65"/>
      <c r="G487" s="65"/>
      <c r="H487" s="65"/>
      <c r="I487" s="65"/>
      <c r="J487" s="65"/>
      <c r="K487" s="56"/>
      <c r="L487" s="56"/>
      <c r="M487" s="56"/>
      <c r="N487" s="56"/>
      <c r="O487" s="12"/>
    </row>
    <row r="488" spans="1:15" s="9" customFormat="1" x14ac:dyDescent="0.25">
      <c r="A488" s="20"/>
      <c r="B488" s="26"/>
      <c r="C488" s="55"/>
      <c r="D488" s="55"/>
      <c r="E488" s="65"/>
      <c r="F488" s="65"/>
      <c r="G488" s="65"/>
      <c r="H488" s="65"/>
      <c r="I488" s="65"/>
      <c r="J488" s="65"/>
      <c r="K488" s="56"/>
      <c r="L488" s="56"/>
      <c r="M488" s="56"/>
      <c r="N488" s="56"/>
      <c r="O488" s="12"/>
    </row>
    <row r="489" spans="1:15" s="9" customFormat="1" x14ac:dyDescent="0.25">
      <c r="A489" s="20"/>
      <c r="B489" s="26"/>
      <c r="C489" s="55"/>
      <c r="D489" s="55"/>
      <c r="E489" s="65"/>
      <c r="F489" s="65"/>
      <c r="G489" s="65"/>
      <c r="H489" s="65"/>
      <c r="I489" s="65"/>
      <c r="J489" s="65"/>
      <c r="K489" s="56"/>
      <c r="L489" s="56"/>
      <c r="M489" s="56"/>
      <c r="N489" s="56"/>
      <c r="O489" s="12"/>
    </row>
    <row r="490" spans="1:15" s="9" customFormat="1" x14ac:dyDescent="0.25">
      <c r="A490" s="20"/>
      <c r="B490" s="26"/>
      <c r="C490" s="55"/>
      <c r="D490" s="55"/>
      <c r="E490" s="65"/>
      <c r="F490" s="65"/>
      <c r="G490" s="65"/>
      <c r="H490" s="65"/>
      <c r="I490" s="65"/>
      <c r="J490" s="65"/>
      <c r="K490" s="56"/>
      <c r="L490" s="56"/>
      <c r="M490" s="56"/>
      <c r="N490" s="56"/>
      <c r="O490" s="12"/>
    </row>
    <row r="491" spans="1:15" s="9" customFormat="1" x14ac:dyDescent="0.25">
      <c r="A491" s="20"/>
      <c r="B491" s="26"/>
      <c r="C491" s="55"/>
      <c r="D491" s="55"/>
      <c r="E491" s="65"/>
      <c r="F491" s="65"/>
      <c r="G491" s="65"/>
      <c r="H491" s="65"/>
      <c r="I491" s="65"/>
      <c r="J491" s="65"/>
      <c r="K491" s="56"/>
      <c r="L491" s="56"/>
      <c r="M491" s="56"/>
      <c r="N491" s="56"/>
      <c r="O491" s="12"/>
    </row>
    <row r="492" spans="1:15" s="9" customFormat="1" x14ac:dyDescent="0.25">
      <c r="A492" s="20"/>
      <c r="B492" s="26"/>
      <c r="C492" s="55"/>
      <c r="D492" s="55"/>
      <c r="E492" s="65"/>
      <c r="F492" s="65"/>
      <c r="G492" s="65"/>
      <c r="H492" s="65"/>
      <c r="I492" s="65"/>
      <c r="J492" s="65"/>
      <c r="K492" s="56"/>
      <c r="L492" s="56"/>
      <c r="M492" s="56"/>
      <c r="N492" s="56"/>
      <c r="O492" s="12"/>
    </row>
    <row r="493" spans="1:15" s="9" customFormat="1" x14ac:dyDescent="0.25">
      <c r="A493" s="20"/>
      <c r="B493" s="26"/>
      <c r="C493" s="55"/>
      <c r="D493" s="55"/>
      <c r="E493" s="65"/>
      <c r="F493" s="65"/>
      <c r="G493" s="65"/>
      <c r="H493" s="65"/>
      <c r="I493" s="65"/>
      <c r="J493" s="65"/>
      <c r="K493" s="56"/>
      <c r="L493" s="56"/>
      <c r="M493" s="56"/>
      <c r="N493" s="56"/>
      <c r="O493" s="12"/>
    </row>
    <row r="494" spans="1:15" s="9" customFormat="1" x14ac:dyDescent="0.25">
      <c r="A494" s="20"/>
      <c r="B494" s="26"/>
      <c r="C494" s="55"/>
      <c r="D494" s="55"/>
      <c r="E494" s="65"/>
      <c r="F494" s="65"/>
      <c r="G494" s="65"/>
      <c r="H494" s="65"/>
      <c r="I494" s="65"/>
      <c r="J494" s="65"/>
      <c r="K494" s="56"/>
      <c r="L494" s="56"/>
      <c r="M494" s="56"/>
      <c r="N494" s="56"/>
      <c r="O494" s="12"/>
    </row>
    <row r="495" spans="1:15" s="9" customFormat="1" x14ac:dyDescent="0.25">
      <c r="A495" s="20"/>
      <c r="B495" s="26"/>
      <c r="C495" s="55"/>
      <c r="D495" s="55"/>
      <c r="E495" s="65"/>
      <c r="F495" s="65"/>
      <c r="G495" s="65"/>
      <c r="H495" s="65"/>
      <c r="I495" s="65"/>
      <c r="J495" s="65"/>
      <c r="K495" s="56"/>
      <c r="L495" s="56"/>
      <c r="M495" s="56"/>
      <c r="N495" s="56"/>
      <c r="O495" s="12"/>
    </row>
    <row r="496" spans="1:15" s="9" customFormat="1" x14ac:dyDescent="0.25">
      <c r="A496" s="20"/>
      <c r="B496" s="26"/>
      <c r="C496" s="55"/>
      <c r="D496" s="55"/>
      <c r="E496" s="65"/>
      <c r="F496" s="65"/>
      <c r="G496" s="65"/>
      <c r="H496" s="65"/>
      <c r="I496" s="65"/>
      <c r="J496" s="65"/>
      <c r="K496" s="56"/>
      <c r="L496" s="56"/>
      <c r="M496" s="56"/>
      <c r="N496" s="56"/>
      <c r="O496" s="12"/>
    </row>
    <row r="497" spans="1:15" s="9" customFormat="1" x14ac:dyDescent="0.25">
      <c r="A497" s="20"/>
      <c r="B497" s="26"/>
      <c r="C497" s="55"/>
      <c r="D497" s="55"/>
      <c r="E497" s="65"/>
      <c r="F497" s="65"/>
      <c r="G497" s="65"/>
      <c r="H497" s="65"/>
      <c r="I497" s="65"/>
      <c r="J497" s="65"/>
      <c r="K497" s="56"/>
      <c r="L497" s="56"/>
      <c r="M497" s="56"/>
      <c r="N497" s="56"/>
      <c r="O497" s="12"/>
    </row>
    <row r="498" spans="1:15" s="9" customFormat="1" x14ac:dyDescent="0.25">
      <c r="A498" s="20"/>
      <c r="B498" s="26"/>
      <c r="C498" s="55"/>
      <c r="D498" s="55"/>
      <c r="E498" s="65"/>
      <c r="F498" s="65"/>
      <c r="G498" s="65"/>
      <c r="H498" s="65"/>
      <c r="I498" s="65"/>
      <c r="J498" s="65"/>
      <c r="K498" s="56"/>
      <c r="L498" s="56"/>
      <c r="M498" s="56"/>
      <c r="N498" s="56"/>
      <c r="O498" s="12"/>
    </row>
    <row r="499" spans="1:15" s="9" customFormat="1" x14ac:dyDescent="0.25">
      <c r="A499" s="20"/>
      <c r="B499" s="26"/>
      <c r="C499" s="55"/>
      <c r="D499" s="55"/>
      <c r="E499" s="65"/>
      <c r="F499" s="65"/>
      <c r="G499" s="65"/>
      <c r="H499" s="65"/>
      <c r="I499" s="65"/>
      <c r="J499" s="65"/>
      <c r="K499" s="56"/>
      <c r="L499" s="56"/>
      <c r="M499" s="56"/>
      <c r="N499" s="56"/>
      <c r="O499" s="12"/>
    </row>
    <row r="500" spans="1:15" s="9" customFormat="1" x14ac:dyDescent="0.25">
      <c r="A500" s="20"/>
      <c r="B500" s="26"/>
      <c r="C500" s="55"/>
      <c r="D500" s="55"/>
      <c r="E500" s="65"/>
      <c r="F500" s="65"/>
      <c r="G500" s="65"/>
      <c r="H500" s="65"/>
      <c r="I500" s="65"/>
      <c r="J500" s="65"/>
      <c r="K500" s="56"/>
      <c r="L500" s="56"/>
      <c r="M500" s="56"/>
      <c r="N500" s="56"/>
      <c r="O500" s="12"/>
    </row>
    <row r="501" spans="1:15" s="9" customFormat="1" x14ac:dyDescent="0.25">
      <c r="A501" s="20"/>
      <c r="B501" s="26"/>
      <c r="C501" s="55"/>
      <c r="D501" s="55"/>
      <c r="E501" s="65"/>
      <c r="F501" s="65"/>
      <c r="G501" s="65"/>
      <c r="H501" s="65"/>
      <c r="I501" s="65"/>
      <c r="J501" s="65"/>
      <c r="K501" s="56"/>
      <c r="L501" s="56"/>
      <c r="M501" s="56"/>
      <c r="N501" s="56"/>
      <c r="O501" s="12"/>
    </row>
    <row r="502" spans="1:15" s="9" customFormat="1" x14ac:dyDescent="0.25">
      <c r="A502" s="20"/>
      <c r="B502" s="26"/>
      <c r="C502" s="55"/>
      <c r="D502" s="55"/>
      <c r="E502" s="65"/>
      <c r="F502" s="65"/>
      <c r="G502" s="65"/>
      <c r="H502" s="65"/>
      <c r="I502" s="65"/>
      <c r="J502" s="65"/>
      <c r="K502" s="56"/>
      <c r="L502" s="56"/>
      <c r="M502" s="56"/>
      <c r="N502" s="56"/>
      <c r="O502" s="12"/>
    </row>
    <row r="503" spans="1:15" s="9" customFormat="1" x14ac:dyDescent="0.25">
      <c r="A503" s="20"/>
      <c r="B503" s="26"/>
      <c r="C503" s="55"/>
      <c r="D503" s="55"/>
      <c r="E503" s="65"/>
      <c r="F503" s="65"/>
      <c r="G503" s="65"/>
      <c r="H503" s="65"/>
      <c r="I503" s="65"/>
      <c r="J503" s="65"/>
      <c r="K503" s="56"/>
      <c r="L503" s="56"/>
      <c r="M503" s="56"/>
      <c r="N503" s="56"/>
      <c r="O503" s="12"/>
    </row>
    <row r="504" spans="1:15" s="9" customFormat="1" x14ac:dyDescent="0.25">
      <c r="A504" s="20"/>
      <c r="B504" s="26"/>
      <c r="C504" s="55"/>
      <c r="D504" s="55"/>
      <c r="E504" s="65"/>
      <c r="F504" s="65"/>
      <c r="G504" s="65"/>
      <c r="H504" s="65"/>
      <c r="I504" s="65"/>
      <c r="J504" s="65"/>
      <c r="K504" s="56"/>
      <c r="L504" s="56"/>
      <c r="M504" s="56"/>
      <c r="N504" s="56"/>
      <c r="O504" s="12"/>
    </row>
    <row r="505" spans="1:15" s="9" customFormat="1" x14ac:dyDescent="0.25">
      <c r="A505" s="20"/>
      <c r="B505" s="26"/>
      <c r="C505" s="55"/>
      <c r="D505" s="55"/>
      <c r="E505" s="65"/>
      <c r="F505" s="65"/>
      <c r="G505" s="65"/>
      <c r="H505" s="65"/>
      <c r="I505" s="65"/>
      <c r="J505" s="65"/>
      <c r="K505" s="56"/>
      <c r="L505" s="56"/>
      <c r="M505" s="56"/>
      <c r="N505" s="56"/>
      <c r="O505" s="12"/>
    </row>
    <row r="506" spans="1:15" s="9" customFormat="1" x14ac:dyDescent="0.25">
      <c r="A506" s="20"/>
      <c r="B506" s="26"/>
      <c r="C506" s="55"/>
      <c r="D506" s="55"/>
      <c r="E506" s="65"/>
      <c r="F506" s="65"/>
      <c r="G506" s="65"/>
      <c r="H506" s="65"/>
      <c r="I506" s="65"/>
      <c r="J506" s="65"/>
      <c r="K506" s="56"/>
      <c r="L506" s="56"/>
      <c r="M506" s="56"/>
      <c r="N506" s="56"/>
      <c r="O506" s="12"/>
    </row>
    <row r="507" spans="1:15" s="9" customFormat="1" x14ac:dyDescent="0.25">
      <c r="A507" s="20"/>
      <c r="B507" s="26"/>
      <c r="C507" s="55"/>
      <c r="D507" s="55"/>
      <c r="E507" s="65"/>
      <c r="F507" s="65"/>
      <c r="G507" s="65"/>
      <c r="H507" s="65"/>
      <c r="I507" s="65"/>
      <c r="J507" s="65"/>
      <c r="K507" s="56"/>
      <c r="L507" s="56"/>
      <c r="M507" s="56"/>
      <c r="N507" s="56"/>
      <c r="O507" s="12"/>
    </row>
    <row r="508" spans="1:15" s="9" customFormat="1" x14ac:dyDescent="0.25">
      <c r="A508" s="20"/>
      <c r="B508" s="26"/>
      <c r="C508" s="55"/>
      <c r="D508" s="55"/>
      <c r="E508" s="65"/>
      <c r="F508" s="65"/>
      <c r="G508" s="65"/>
      <c r="H508" s="65"/>
      <c r="I508" s="65"/>
      <c r="J508" s="65"/>
      <c r="K508" s="56"/>
      <c r="L508" s="56"/>
      <c r="M508" s="56"/>
      <c r="N508" s="56"/>
      <c r="O508" s="12"/>
    </row>
    <row r="509" spans="1:15" s="9" customFormat="1" x14ac:dyDescent="0.25">
      <c r="A509" s="20"/>
      <c r="B509" s="26"/>
      <c r="C509" s="55"/>
      <c r="D509" s="55"/>
      <c r="E509" s="65"/>
      <c r="F509" s="65"/>
      <c r="G509" s="65"/>
      <c r="H509" s="65"/>
      <c r="I509" s="65"/>
      <c r="J509" s="65"/>
      <c r="K509" s="56"/>
      <c r="L509" s="56"/>
      <c r="M509" s="56"/>
      <c r="N509" s="56"/>
      <c r="O509" s="12"/>
    </row>
    <row r="510" spans="1:15" s="9" customFormat="1" x14ac:dyDescent="0.25">
      <c r="A510" s="20"/>
      <c r="B510" s="26"/>
      <c r="C510" s="55"/>
      <c r="D510" s="55"/>
      <c r="E510" s="65"/>
      <c r="F510" s="65"/>
      <c r="G510" s="65"/>
      <c r="H510" s="65"/>
      <c r="I510" s="65"/>
      <c r="J510" s="65"/>
      <c r="K510" s="56"/>
      <c r="L510" s="56"/>
      <c r="M510" s="56"/>
      <c r="N510" s="56"/>
      <c r="O510" s="12"/>
    </row>
    <row r="511" spans="1:15" s="9" customFormat="1" x14ac:dyDescent="0.25">
      <c r="A511" s="20"/>
      <c r="B511" s="26"/>
      <c r="C511" s="55"/>
      <c r="D511" s="55"/>
      <c r="E511" s="65"/>
      <c r="F511" s="65"/>
      <c r="G511" s="65"/>
      <c r="H511" s="65"/>
      <c r="I511" s="65"/>
      <c r="J511" s="65"/>
      <c r="K511" s="56"/>
      <c r="L511" s="56"/>
      <c r="M511" s="56"/>
      <c r="N511" s="56"/>
      <c r="O511" s="12"/>
    </row>
    <row r="512" spans="1:15" s="9" customFormat="1" x14ac:dyDescent="0.25">
      <c r="A512" s="20"/>
      <c r="B512" s="26"/>
      <c r="C512" s="55"/>
      <c r="D512" s="55"/>
      <c r="E512" s="65"/>
      <c r="F512" s="65"/>
      <c r="G512" s="65"/>
      <c r="H512" s="65"/>
      <c r="I512" s="65"/>
      <c r="J512" s="65"/>
      <c r="K512" s="56"/>
      <c r="L512" s="56"/>
      <c r="M512" s="56"/>
      <c r="N512" s="56"/>
      <c r="O512" s="12"/>
    </row>
    <row r="513" spans="1:15" s="9" customFormat="1" x14ac:dyDescent="0.25">
      <c r="A513" s="20"/>
      <c r="B513" s="26"/>
      <c r="C513" s="55"/>
      <c r="D513" s="55"/>
      <c r="E513" s="65"/>
      <c r="F513" s="65"/>
      <c r="G513" s="65"/>
      <c r="H513" s="65"/>
      <c r="I513" s="65"/>
      <c r="J513" s="65"/>
      <c r="K513" s="56"/>
      <c r="L513" s="56"/>
      <c r="M513" s="56"/>
      <c r="N513" s="56"/>
      <c r="O513" s="12"/>
    </row>
    <row r="514" spans="1:15" s="9" customFormat="1" x14ac:dyDescent="0.25">
      <c r="A514" s="20"/>
      <c r="B514" s="26"/>
      <c r="C514" s="55"/>
      <c r="D514" s="55"/>
      <c r="E514" s="65"/>
      <c r="F514" s="65"/>
      <c r="G514" s="65"/>
      <c r="H514" s="65"/>
      <c r="I514" s="65"/>
      <c r="J514" s="65"/>
      <c r="K514" s="56"/>
      <c r="L514" s="56"/>
      <c r="M514" s="56"/>
      <c r="N514" s="56"/>
      <c r="O514" s="12"/>
    </row>
    <row r="515" spans="1:15" s="9" customFormat="1" x14ac:dyDescent="0.25">
      <c r="A515" s="20"/>
      <c r="B515" s="26"/>
      <c r="C515" s="55"/>
      <c r="D515" s="55"/>
      <c r="E515" s="65"/>
      <c r="F515" s="65"/>
      <c r="G515" s="65"/>
      <c r="H515" s="65"/>
      <c r="I515" s="65"/>
      <c r="J515" s="65"/>
      <c r="K515" s="56"/>
      <c r="L515" s="56"/>
      <c r="M515" s="56"/>
      <c r="N515" s="56"/>
      <c r="O515" s="12"/>
    </row>
    <row r="516" spans="1:15" s="9" customFormat="1" x14ac:dyDescent="0.25">
      <c r="A516" s="20"/>
      <c r="B516" s="26"/>
      <c r="C516" s="55"/>
      <c r="D516" s="55"/>
      <c r="E516" s="65"/>
      <c r="F516" s="65"/>
      <c r="G516" s="65"/>
      <c r="H516" s="65"/>
      <c r="I516" s="65"/>
      <c r="J516" s="65"/>
      <c r="K516" s="56"/>
      <c r="L516" s="56"/>
      <c r="M516" s="56"/>
      <c r="N516" s="56"/>
      <c r="O516" s="12"/>
    </row>
    <row r="517" spans="1:15" s="9" customFormat="1" x14ac:dyDescent="0.25">
      <c r="A517" s="20"/>
      <c r="B517" s="26"/>
      <c r="C517" s="55"/>
      <c r="D517" s="55"/>
      <c r="E517" s="65"/>
      <c r="F517" s="65"/>
      <c r="G517" s="65"/>
      <c r="H517" s="65"/>
      <c r="I517" s="65"/>
      <c r="J517" s="65"/>
      <c r="K517" s="56"/>
      <c r="L517" s="56"/>
      <c r="M517" s="56"/>
      <c r="N517" s="56"/>
      <c r="O517" s="12"/>
    </row>
    <row r="518" spans="1:15" s="9" customFormat="1" x14ac:dyDescent="0.25">
      <c r="A518" s="20"/>
      <c r="B518" s="26"/>
      <c r="C518" s="55"/>
      <c r="D518" s="55"/>
      <c r="E518" s="65"/>
      <c r="F518" s="65"/>
      <c r="G518" s="65"/>
      <c r="H518" s="65"/>
      <c r="I518" s="65"/>
      <c r="J518" s="65"/>
      <c r="K518" s="56"/>
      <c r="L518" s="56"/>
      <c r="M518" s="56"/>
      <c r="N518" s="56"/>
      <c r="O518" s="12"/>
    </row>
    <row r="519" spans="1:15" s="9" customFormat="1" x14ac:dyDescent="0.25">
      <c r="A519" s="20"/>
      <c r="B519" s="26"/>
      <c r="C519" s="55"/>
      <c r="D519" s="55"/>
      <c r="E519" s="65"/>
      <c r="F519" s="65"/>
      <c r="G519" s="65"/>
      <c r="H519" s="65"/>
      <c r="I519" s="65"/>
      <c r="J519" s="65"/>
      <c r="K519" s="56"/>
      <c r="L519" s="56"/>
      <c r="M519" s="56"/>
      <c r="N519" s="56"/>
      <c r="O519" s="12"/>
    </row>
    <row r="520" spans="1:15" s="9" customFormat="1" x14ac:dyDescent="0.25">
      <c r="A520" s="20"/>
      <c r="B520" s="26"/>
      <c r="C520" s="55"/>
      <c r="D520" s="55"/>
      <c r="E520" s="65"/>
      <c r="F520" s="65"/>
      <c r="G520" s="65"/>
      <c r="H520" s="65"/>
      <c r="I520" s="65"/>
      <c r="J520" s="65"/>
      <c r="K520" s="56"/>
      <c r="L520" s="56"/>
      <c r="M520" s="56"/>
      <c r="N520" s="56"/>
      <c r="O520" s="12"/>
    </row>
    <row r="521" spans="1:15" s="9" customFormat="1" x14ac:dyDescent="0.25">
      <c r="A521" s="20"/>
      <c r="B521" s="26"/>
      <c r="C521" s="55"/>
      <c r="D521" s="55"/>
      <c r="E521" s="65"/>
      <c r="F521" s="65"/>
      <c r="G521" s="65"/>
      <c r="H521" s="65"/>
      <c r="I521" s="65"/>
      <c r="J521" s="65"/>
      <c r="K521" s="56"/>
      <c r="L521" s="56"/>
      <c r="M521" s="56"/>
      <c r="N521" s="56"/>
      <c r="O521" s="12"/>
    </row>
    <row r="522" spans="1:15" s="9" customFormat="1" x14ac:dyDescent="0.25">
      <c r="A522" s="20"/>
      <c r="B522" s="26"/>
      <c r="C522" s="55"/>
      <c r="D522" s="55"/>
      <c r="E522" s="65"/>
      <c r="F522" s="65"/>
      <c r="G522" s="65"/>
      <c r="H522" s="65"/>
      <c r="I522" s="65"/>
      <c r="J522" s="65"/>
      <c r="K522" s="56"/>
      <c r="L522" s="56"/>
      <c r="M522" s="56"/>
      <c r="N522" s="56"/>
      <c r="O522" s="12"/>
    </row>
    <row r="523" spans="1:15" s="9" customFormat="1" x14ac:dyDescent="0.25">
      <c r="A523" s="20"/>
      <c r="B523" s="26"/>
      <c r="C523" s="55"/>
      <c r="D523" s="55"/>
      <c r="E523" s="65"/>
      <c r="F523" s="65"/>
      <c r="G523" s="65"/>
      <c r="H523" s="65"/>
      <c r="I523" s="65"/>
      <c r="J523" s="65"/>
      <c r="K523" s="56"/>
      <c r="L523" s="56"/>
      <c r="M523" s="56"/>
      <c r="N523" s="56"/>
      <c r="O523" s="12"/>
    </row>
    <row r="524" spans="1:15" s="9" customFormat="1" x14ac:dyDescent="0.25">
      <c r="A524" s="20"/>
      <c r="B524" s="26"/>
      <c r="C524" s="55"/>
      <c r="D524" s="55"/>
      <c r="E524" s="65"/>
      <c r="F524" s="65"/>
      <c r="G524" s="65"/>
      <c r="H524" s="65"/>
      <c r="I524" s="65"/>
      <c r="J524" s="65"/>
      <c r="K524" s="56"/>
      <c r="L524" s="56"/>
      <c r="M524" s="56"/>
      <c r="N524" s="56"/>
      <c r="O524" s="12"/>
    </row>
  </sheetData>
  <autoFilter ref="C5:N94"/>
  <mergeCells count="11">
    <mergeCell ref="M4:N4"/>
    <mergeCell ref="B1:O1"/>
    <mergeCell ref="B2:O2"/>
    <mergeCell ref="A3:A5"/>
    <mergeCell ref="B3:B5"/>
    <mergeCell ref="C3:N3"/>
    <mergeCell ref="O3:O5"/>
    <mergeCell ref="C4:D4"/>
    <mergeCell ref="E4:F4"/>
    <mergeCell ref="G4:J4"/>
    <mergeCell ref="K4:L4"/>
  </mergeCells>
  <pageMargins left="0.31496062992125984" right="0.31496062992125984" top="0.35433070866141736" bottom="0.35433070866141736" header="0.31496062992125984" footer="0.31496062992125984"/>
  <pageSetup paperSize="9" scale="70" orientation="landscape" verticalDpi="0" r:id="rId1"/>
  <ignoredErrors>
    <ignoredError sqref="A23" twoDigitTextYear="1"/>
    <ignoredError sqref="C45:D4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dc:creator>
  <cp:lastModifiedBy>Dexp</cp:lastModifiedBy>
  <cp:lastPrinted>2021-11-09T05:09:32Z</cp:lastPrinted>
  <dcterms:created xsi:type="dcterms:W3CDTF">2019-02-02T08:21:24Z</dcterms:created>
  <dcterms:modified xsi:type="dcterms:W3CDTF">2021-11-09T05:09:36Z</dcterms:modified>
</cp:coreProperties>
</file>