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User\Desktop\ОТЧЕТЫ\Разв здрав\С 15.04.2025\9 мес 2025г\"/>
    </mc:Choice>
  </mc:AlternateContent>
  <xr:revisionPtr revIDLastSave="0" documentId="13_ncr:1_{FE7E57E7-74E1-415D-9322-5810A320615D}" xr6:coauthVersionLast="45" xr6:coauthVersionMax="45" xr10:uidLastSave="{00000000-0000-0000-0000-000000000000}"/>
  <bookViews>
    <workbookView xWindow="-120" yWindow="-120" windowWidth="19440" windowHeight="15000" xr2:uid="{00000000-000D-0000-FFFF-FFFF00000000}"/>
  </bookViews>
  <sheets>
    <sheet name="Sheet1" sheetId="1" r:id="rId1"/>
    <sheet name="Лист1" sheetId="2" r:id="rId2"/>
  </sheets>
  <definedNames>
    <definedName name="_xlnm.Print_Area" localSheetId="0">Sheet1!$A$1:$O$93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9" i="1" l="1"/>
  <c r="N81" i="1" l="1"/>
  <c r="M81" i="1"/>
  <c r="J81" i="1"/>
  <c r="H81" i="1"/>
  <c r="F81" i="1"/>
  <c r="E81" i="1"/>
  <c r="D89" i="1"/>
  <c r="C89" i="1"/>
  <c r="E8" i="1"/>
  <c r="G8" i="1"/>
  <c r="H8" i="1"/>
  <c r="I8" i="1"/>
  <c r="L8" i="1"/>
  <c r="M8" i="1"/>
  <c r="N8" i="1"/>
  <c r="C90" i="1"/>
  <c r="D90" i="1"/>
  <c r="C91" i="1"/>
  <c r="D91" i="1"/>
  <c r="C74" i="1"/>
  <c r="D74" i="1"/>
  <c r="C75" i="1"/>
  <c r="D75" i="1"/>
  <c r="C76" i="1"/>
  <c r="D76" i="1"/>
  <c r="C73" i="1"/>
  <c r="D81" i="1" l="1"/>
  <c r="C81" i="1"/>
  <c r="C66" i="1"/>
  <c r="E63" i="1"/>
  <c r="D9" i="1" l="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1" i="1"/>
  <c r="D53" i="1"/>
  <c r="D55" i="1"/>
  <c r="D56" i="1"/>
  <c r="D58" i="1"/>
  <c r="D59" i="1"/>
  <c r="D60" i="1"/>
  <c r="D61" i="1"/>
  <c r="D62" i="1"/>
  <c r="D64" i="1"/>
  <c r="D65" i="1"/>
  <c r="D66" i="1"/>
  <c r="D67" i="1"/>
  <c r="D68" i="1"/>
  <c r="D71" i="1"/>
  <c r="D73"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1" i="1"/>
  <c r="C53" i="1"/>
  <c r="C55" i="1"/>
  <c r="C56" i="1"/>
  <c r="C58" i="1"/>
  <c r="C59" i="1"/>
  <c r="C60" i="1"/>
  <c r="C61" i="1"/>
  <c r="C62" i="1"/>
  <c r="C64" i="1"/>
  <c r="C65" i="1"/>
  <c r="C67" i="1"/>
  <c r="C68" i="1"/>
  <c r="C69" i="1"/>
  <c r="C71" i="1"/>
  <c r="E70" i="1"/>
  <c r="C70" i="1" s="1"/>
  <c r="F70" i="1"/>
  <c r="D70" i="1" s="1"/>
  <c r="G70" i="1"/>
  <c r="H70" i="1"/>
  <c r="I70" i="1"/>
  <c r="J70" i="1"/>
  <c r="K70" i="1"/>
  <c r="L70" i="1"/>
  <c r="M70" i="1"/>
  <c r="N70" i="1"/>
  <c r="E72" i="1"/>
  <c r="F72" i="1"/>
  <c r="G72" i="1"/>
  <c r="H72" i="1"/>
  <c r="I72" i="1"/>
  <c r="J72" i="1"/>
  <c r="K72" i="1"/>
  <c r="L72" i="1"/>
  <c r="M72" i="1"/>
  <c r="N72" i="1"/>
  <c r="D82" i="1"/>
  <c r="D83" i="1"/>
  <c r="D84" i="1"/>
  <c r="D85" i="1"/>
  <c r="D86" i="1"/>
  <c r="D87" i="1"/>
  <c r="D88" i="1"/>
  <c r="G81" i="1"/>
  <c r="I81" i="1"/>
  <c r="K81" i="1"/>
  <c r="L81" i="1"/>
  <c r="D93" i="1"/>
  <c r="C93" i="1"/>
  <c r="D78" i="1"/>
  <c r="D79" i="1"/>
  <c r="D80" i="1"/>
  <c r="C82" i="1"/>
  <c r="C83" i="1"/>
  <c r="C84" i="1"/>
  <c r="C85" i="1"/>
  <c r="C86" i="1"/>
  <c r="C87" i="1"/>
  <c r="C88" i="1"/>
  <c r="C78" i="1"/>
  <c r="C79" i="1"/>
  <c r="C80" i="1"/>
  <c r="F77" i="1"/>
  <c r="G77" i="1"/>
  <c r="H77" i="1"/>
  <c r="I77" i="1"/>
  <c r="J77" i="1"/>
  <c r="K77" i="1"/>
  <c r="L77" i="1"/>
  <c r="M77" i="1"/>
  <c r="N77" i="1"/>
  <c r="E77" i="1"/>
  <c r="G50" i="1"/>
  <c r="F92" i="1"/>
  <c r="G92" i="1"/>
  <c r="H92" i="1"/>
  <c r="I92" i="1"/>
  <c r="J92" i="1"/>
  <c r="K92" i="1"/>
  <c r="L92" i="1"/>
  <c r="M92" i="1"/>
  <c r="N92" i="1"/>
  <c r="E92" i="1"/>
  <c r="F63" i="1"/>
  <c r="G63" i="1"/>
  <c r="H63" i="1"/>
  <c r="I63" i="1"/>
  <c r="J63" i="1"/>
  <c r="K63" i="1"/>
  <c r="L63" i="1"/>
  <c r="M63" i="1"/>
  <c r="N63" i="1"/>
  <c r="F57" i="1"/>
  <c r="G57" i="1"/>
  <c r="H57" i="1"/>
  <c r="I57" i="1"/>
  <c r="J57" i="1"/>
  <c r="K57" i="1"/>
  <c r="L57" i="1"/>
  <c r="M57" i="1"/>
  <c r="N57" i="1"/>
  <c r="E57" i="1"/>
  <c r="F54" i="1"/>
  <c r="G54" i="1"/>
  <c r="H54" i="1"/>
  <c r="I54" i="1"/>
  <c r="J54" i="1"/>
  <c r="K54" i="1"/>
  <c r="L54" i="1"/>
  <c r="M54" i="1"/>
  <c r="N54" i="1"/>
  <c r="E54" i="1"/>
  <c r="F52" i="1"/>
  <c r="G52" i="1"/>
  <c r="H52" i="1"/>
  <c r="I52" i="1"/>
  <c r="J52" i="1"/>
  <c r="K52" i="1"/>
  <c r="K8" i="1" s="1"/>
  <c r="C8" i="1" s="1"/>
  <c r="L52" i="1"/>
  <c r="M52" i="1"/>
  <c r="N52" i="1"/>
  <c r="E52" i="1"/>
  <c r="F50" i="1"/>
  <c r="H50" i="1"/>
  <c r="I50" i="1"/>
  <c r="J50" i="1"/>
  <c r="J8" i="1" s="1"/>
  <c r="K50" i="1"/>
  <c r="L50" i="1"/>
  <c r="M50" i="1"/>
  <c r="N50" i="1"/>
  <c r="E50" i="1"/>
  <c r="F8" i="1" l="1"/>
  <c r="D8" i="1" s="1"/>
  <c r="D72" i="1"/>
  <c r="K94" i="1"/>
  <c r="G94" i="1"/>
  <c r="I94" i="1"/>
  <c r="C54" i="1"/>
  <c r="D54" i="1"/>
  <c r="H94" i="1"/>
  <c r="C72" i="1"/>
  <c r="C52" i="1"/>
  <c r="C63" i="1"/>
  <c r="C92" i="1"/>
  <c r="L94" i="1"/>
  <c r="C57" i="1"/>
  <c r="D63" i="1"/>
  <c r="C50" i="1"/>
  <c r="C77" i="1"/>
  <c r="M94" i="1"/>
  <c r="D77" i="1"/>
  <c r="D92" i="1"/>
  <c r="D57" i="1"/>
  <c r="D52" i="1"/>
  <c r="E94" i="1"/>
  <c r="D50" i="1"/>
  <c r="N94" i="1"/>
  <c r="F94" i="1" l="1"/>
  <c r="J94" i="1"/>
  <c r="D94" i="1"/>
  <c r="C94" i="1"/>
  <c r="D95" i="1" l="1"/>
</calcChain>
</file>

<file path=xl/sharedStrings.xml><?xml version="1.0" encoding="utf-8"?>
<sst xmlns="http://schemas.openxmlformats.org/spreadsheetml/2006/main" count="181" uniqueCount="177">
  <si>
    <t>№</t>
  </si>
  <si>
    <t>п/п</t>
  </si>
  <si>
    <t xml:space="preserve">Фактический результат выполнения мероприятий (в отчетном периоде и нарастающим итогом с начала года) </t>
  </si>
  <si>
    <t>план</t>
  </si>
  <si>
    <t>факт</t>
  </si>
  <si>
    <t>всего</t>
  </si>
  <si>
    <t xml:space="preserve">Приложение № 13 </t>
  </si>
  <si>
    <t>Объемы финансирования (тыс.рублей)</t>
  </si>
  <si>
    <t>Наименование мероприятия (объекта)</t>
  </si>
  <si>
    <t xml:space="preserve">план </t>
  </si>
  <si>
    <t xml:space="preserve">федеральный бюджет </t>
  </si>
  <si>
    <t xml:space="preserve">республиканский бюджет </t>
  </si>
  <si>
    <t xml:space="preserve">предусмотрено уточненной бюджетной росписью на отчетный период </t>
  </si>
  <si>
    <t xml:space="preserve">местный бюджет </t>
  </si>
  <si>
    <t xml:space="preserve">факт </t>
  </si>
  <si>
    <t>исполнение (кассовые расходы)</t>
  </si>
  <si>
    <t xml:space="preserve">утверждено на 2025 год законом РТ о республиканском бюджете </t>
  </si>
  <si>
    <t>Подпрограмма 1 «Совершенствование оказания медицинской помощи, включая профилактику заболеваний и формирование здорового образа жизни», всего, в том числе:</t>
  </si>
  <si>
    <t>1.1. Проведение диспансеризации определенных групп взрослого населения Республики Тыва, всего, в том числе:</t>
  </si>
  <si>
    <t>1.2. Проведение диспансеризации населения Республики Тыва (для детей), всего, в том числе:</t>
  </si>
  <si>
    <t>1.3. Проведение осмотров в Центре здоровья (для взрослых), всего, в том числе:</t>
  </si>
  <si>
    <t>1.4. Проведение осмотров в Центре здоровья (для детей), всего, в том числе:</t>
  </si>
  <si>
    <t>1.5. Проведение профилактических медицинских осмотров (для взрослых), всего, в том числе:</t>
  </si>
  <si>
    <t>1.6. Проведение профилактических медицинских осмотров (для детей), всего, в том числе:</t>
  </si>
  <si>
    <t>1.7. Оказание неотложной ме-дицинской помощи, всего, в том числе:</t>
  </si>
  <si>
    <t>1.9. Развитие первичной медико-санитарной помощи, всего, в том числе:</t>
  </si>
  <si>
    <t>1.10. Совершенствование медицинской эвакуации, всего, в том числе:</t>
  </si>
  <si>
    <t>1.11. Оказание скорой медицинской помощи, всего, в том числе:</t>
  </si>
  <si>
    <t>1.12. Оказание высокотехнологичной медицинской помощи по профилю «Неонатология» в ГБУЗ Республики Тыва «Перинатальный центр Республики Тыва», всего, в том числе:</t>
  </si>
  <si>
    <t>1.13. Оказание высокотехнологичной медицинской помощи по профилю «Акушерство и гинекология» в ГБУЗ Республики Тыва «Перинатальный центр Республики Тыва», всего, в том числе:</t>
  </si>
  <si>
    <t>1.14. Обеспечение проведения процедуры экстракорпорального оплодотворения, всего, в том числе</t>
  </si>
  <si>
    <t>1.15. Высокотехнологичная медицинская помощь, всего, в том числе:</t>
  </si>
  <si>
    <t>1.16. Обеспечение питанием беременных женщин, кормящих матерей и детей до 3-х лет, всего, в том числе:</t>
  </si>
  <si>
    <t>1.17. Обеспечение необходимыми лекарственными препаратами, всего, в том числе:</t>
  </si>
  <si>
    <t>1.18. Субсидии бюджетным учреждениям здравоохранения  по оказанию медицинской помощи в дневном стационаре, всего, в том числе:</t>
  </si>
  <si>
    <t>1.19. Субсидии бюджетным учреждениям здравоохранения  (ГБУЗ Республики Тыва «Противотуберкулезный санаторий «Балгазын»), всего, в том числе:</t>
  </si>
  <si>
    <t>1.20. Субсидии бюджетным учреждениям здравоохранения  (ГБУЗ Республики Тыва «Станция переливания крови»), всего, в том числе:</t>
  </si>
  <si>
    <t>1.21. Субсидии подведомственным бюджетным учреждениям здравоохранения (прочие), всего, в том числе:</t>
  </si>
  <si>
    <t>1.22. Субсидии подведомственным бюджетным учреждениям здравоохранения (ГАУЗ РТ санаторий профилакторий «Серебрянка»), всего, в том числе:</t>
  </si>
  <si>
    <t>1.23. Субсидии бюджетным учреждениям здравоохранения на оказание медицинской помощи в круглосуточном стационаре, всего, в том числе:</t>
  </si>
  <si>
    <t>1.24. Субсидии бюджетным учреждениям здравоохранения на оказание медицинской помощи в амбулаторных условиях, всего, в том числе:</t>
  </si>
  <si>
    <t>1.25. Субсидии бюджетным учреждениям здравоохранения на оказание паллиативной медицинской помощи в условиях круглосуточного стационара, всего, в том числе:</t>
  </si>
  <si>
    <t>1.26. Субсидии на закупку оборудования и расходных материалов для неонатального и аудиологического скрининга, всего, в том числе:</t>
  </si>
  <si>
    <t>1.27. Централизованные расходы на увеличение стоимости основных средств, всего, в том числе:</t>
  </si>
  <si>
    <t>1.28. Централизованные расходы на текущий ремонт и приобретение строительных материалов, всего, в том числе:</t>
  </si>
  <si>
    <t>1.29. Централизованные расходы на отправку больных на лечение за пределы республики, всего, в том числе:</t>
  </si>
  <si>
    <t>1.30.  Централизованные расходы на приобретение медикаментов, всего, в том числе:</t>
  </si>
  <si>
    <t>1.31. Лекарственное обеспечение для лечения пациентов с хроническими вирусными гепатитами, всего, в том числе:</t>
  </si>
  <si>
    <t>1.32. Обеспечение лекарственными препаратами больных туберкулезом, всего, в том числе:</t>
  </si>
  <si>
    <t>1.33. Реализация отдельных полномочий в области лекарственного обеспечения, всего, в том числе:</t>
  </si>
  <si>
    <t>1.34.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всего, в том числе:</t>
  </si>
  <si>
    <t xml:space="preserve">1.35.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 всего, в том числе:
</t>
  </si>
  <si>
    <t>1.37. Расходы на развитие паллиативной медицинской помощи, всего , в том числе:</t>
  </si>
  <si>
    <t>1.38. Реализация мероприятий по предупреждению и борьбе с социально значимыми инфекционными заболеваниями , всего, в том числе:</t>
  </si>
  <si>
    <t>1.39.Реализация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 всего, в том числе:</t>
  </si>
  <si>
    <t>1.40.  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всего, в том числе:</t>
  </si>
  <si>
    <t>1.41. Капитальный ремонт объектов республиканской собственности и социальной сферы, всего, в том числе</t>
  </si>
  <si>
    <t>1.42. Региональный проект "Совершенствование экстренной медицинской помощи"</t>
  </si>
  <si>
    <t>1.42.1. Обеспечение закупки авиационных работ в целях медицинской помощи, всего, в том числе:</t>
  </si>
  <si>
    <t>1.43.2.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всего, в том числе</t>
  </si>
  <si>
    <t>1.44.Ведомственный проект "Развития детского здравоохранения Республики Тыва, включая создание современной инфраструктуры оказания медицинской помощи детям"</t>
  </si>
  <si>
    <t>1.44.1. Субсидии на софинансирование капитальных вложений в обьекты государственной собственности РФ, всего, в том числе:</t>
  </si>
  <si>
    <t>1.45.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всего, в том числе:</t>
  </si>
  <si>
    <t>1.46. Региональный проект «Модернизация первичного звена здравоохранения Республики Тыва на 2021-2025 годы», всего, в том числе:</t>
  </si>
  <si>
    <t>1.46.1 Осуществление нового строительства (его завершение), замены зданий в случае высокой степени износа, наличие избыточных площадей медицинских организаций и их обособленных структурных подразделений, на базе которых оказывается первичная медико-санитарная помощь (поликлиники,поликлинические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 всего, в том числе:</t>
  </si>
  <si>
    <t>1.46.2 Осуществление капитального ремонта зданий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 всего, в том числе:</t>
  </si>
  <si>
    <t>1.46.3 Оснащение автомобильным транспортом медицинских организаций, оказывающих первичную медико-санитарную помощь, центральных районных и районных больниц, расположенных в сельской местности, поселках городского типа и малых городах (с численностью населения до 50тыс. человек), для доставки пациентов в медицинские организации, медицинских работников до места жительства пациентов, а также для перевозки биологических материалов для исследований, доставки лекарственных препаратов до жителей отдаленных районов, всего, в том числе:</t>
  </si>
  <si>
    <t>1.46.4 Приведение материально-технической базы медицинских организаций, оказывающих первичную медико-санитарную помощь взрослым и детям, их  обособленных структурных подразделений, центральных районных и районных больниц в соответствие с требованиями порядков оказания медицинской помощи, их дооснащение и переоснащение оборудованием для оказания медицинской помощи, всего, в том числе:</t>
  </si>
  <si>
    <t xml:space="preserve">1.46.5  Приобретение передвижных мобильных комплексов для оказания медицинской помощи жителям сельских поселений и малых городов, всего, в том числе </t>
  </si>
  <si>
    <t>1.47. Региональный проект "Борьба с сахарным диабетом", всего в том числе:</t>
  </si>
  <si>
    <t>1.47.1 Обеспечению детей с сахарным диабетом 1 типа в возрасте от 2-х до 17-ти  лет включительно системами непрерывного мониторинга глюкозы</t>
  </si>
  <si>
    <t>1.47.2.  Обеспечение беременных женщин с сахарным диабетом системами непрерывного мониторинга глюкозы, всего в том числе</t>
  </si>
  <si>
    <t>1.48.Региональная программа  "Охрана психического здоровья населения Республики Тыва на 2023-2026 годы", всего в том числе:</t>
  </si>
  <si>
    <t>1.49. Региональная программа  Республики Тыва  "О дополнительных мерах по борьбе с туберкулезом в Республике Тыва на 2022-2025 годы", всего, в том числе:</t>
  </si>
  <si>
    <t>1.50. Обеспечение необходимыми лекарственными препаратами (социальная поддержка многодетных семей)</t>
  </si>
  <si>
    <t xml:space="preserve">1.51. Борьба с гепатитом С и минимизация рисков распространения данного заболевания </t>
  </si>
  <si>
    <t>1.52. Региональный проект "Здоровье для каждого"</t>
  </si>
  <si>
    <t xml:space="preserve">1.52.1. Организация Центров здоровья на базе отедлений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выяления и коррекцмии факторов риска рахвития хронических неинфекционных заболеваний </t>
  </si>
  <si>
    <t>1.53. Региональный проект "Охрана материнства и детства"</t>
  </si>
  <si>
    <t>1.53.1.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</si>
  <si>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 xml:space="preserve">Подпрограмма 2 «Развитие медицинской реабилитации и санаторно-курортного лечения, в том числе детей»:  </t>
  </si>
  <si>
    <t>2.1. Оказание реабилитационной медицинской помощи, всего, в том числе:</t>
  </si>
  <si>
    <t>2.2. Оздоровление детей, находящихся на диспансерном наблюдении медицинских организациях в условиях санаторно-курортных учреждений, всего, в том числе:</t>
  </si>
  <si>
    <t>2.3.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всего, в том числе:</t>
  </si>
  <si>
    <t>Подпрограмма 3 «Развитие кадровых ресурсов в здравоохранении», всего, в том числе:</t>
  </si>
  <si>
    <t>3.1. Развитие среднего профес-сионального образования в сфере здравоохранения, всего, в том числе:</t>
  </si>
  <si>
    <t>3.2. Развитие среднего профессионального образования в сфере здравоохранения (стипендии), всего, в том числе:</t>
  </si>
  <si>
    <t>3.3. Подготовка кадров средних медицинских работников, всего, в том числе:</t>
  </si>
  <si>
    <t>3.4. Централизованные расходы на курсовые и сертификационные мероприятия</t>
  </si>
  <si>
    <t>3.5.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всего, в том числе:</t>
  </si>
  <si>
    <t>3.6. Предоставление денежной выплаты медицинским работникам (врачам), трудоустроившимся в медицинские организации государственной системы здравоохранения Республики Тыва, всего, в том числе:</t>
  </si>
  <si>
    <t>3.7. Выплаты Государственной премии Республики Тыва в области здравоохранения «Доброе сердце» – «Буянныг чурек», всего, в том числе:</t>
  </si>
  <si>
    <t xml:space="preserve">3.8. Предоставление специальных социальных выплат для медицинских работников, оказывающих не входящую в базовую программу обязательного медицинского страхования медицинскую помощь </t>
  </si>
  <si>
    <t>Подпрограмма 4 «Организация обязательного медицинского страхования граждан Республики Тыва», всего, в том числе:</t>
  </si>
  <si>
    <t>4.1. Медицинское страхование неработающего населения, всего, в том числе:</t>
  </si>
  <si>
    <t xml:space="preserve">Информация о ходе реализации государственной программы "Развитие здравоохранения Республики Тыва" </t>
  </si>
  <si>
    <t>1.43. Региональный проект «Борьба с сердечно-сосудистыми заболеваниями», всего, в том числе:</t>
  </si>
  <si>
    <t>бюджет ТФОМС</t>
  </si>
  <si>
    <t>предусмотрено программой от 02.11.2023 г. №791</t>
  </si>
  <si>
    <t>1.8. Оказание медицинской по-мощи в амбулаторно-поликлиническом звене (обращение), всего, в том числе:</t>
  </si>
  <si>
    <t xml:space="preserve">В целях стимулирования медицинских работников в системе здравоохранения Республики Тыва Указом Главы Республики Тыва от 29.06.2020 г. № 153 учреждена государственная премия Республики Тыва в области здравоохранения «Доброе сердце – «Буянныг чурек», присуждаемая медицинским работникам за наиболее эффективные, отличающиеся новизной, оригинальностью и надежностью работы, на основании предложений, представляемых Экспертным советом, созданным при Минздраве РТ. По итогам заседания Экспертного совета лауреатами государственной премии в области здравоохранения за внедрения и достижения в 2024 году стали 21 врач и 5 средних медицинских работников. Исполнение составляет 100%. Выплаты перечислены 31 января 2025 г. на счета медицинских работников.
21 врач по следующим номинациям и направлениям:
 - «Технология года» 4 врачам в размере 250 000,00 руб. каждому: 
 - «Спасение года» 3 врачам в размере 333 333,33 руб. каждому:
 - «За работу в экстремальных условиях» 4 врачам, в том числе:
а) 2 врачам в размере 333 333,33 руб. за 2 самостоятельных случая оказания медпомощи:
б) 2 врачам в размере 166 666,66 руб. за 1 случай совместного оказания медпомощи:
 - «За проведение уникальной операции, спасшей жизнь человека» 3 врачам в размере 333 333,33 руб. каждому:
 - «У истоков жизни» 4 врачам в размере 250 000,00 руб. каждому:
 - «Эффективное оказание первичной медико-санитарной помощи» 3 врачам в размере 333 333,33 руб. каждому.
5 средних медицинских работников по следующим номинациям и направлениям:
 - «За работу в экстремальных условиях» в размере 200 000,00 руб.
 - «Спасение года» в размере 100 000,00 руб. каждому 2 медицинским работникам за 1 случай совместного оказания медпомощи
 - «У истоков жизни» в размере 200 000,00 руб.
 - «Эффективное оказание первичной медико-санитарной помощи» в размере 200 000,00 руб.
Профинансировано 6800,0 тыс. рублей в полном объеме или 100%.
Мероприятие исполнено.
</t>
  </si>
  <si>
    <t>1.36.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всего, в том числе:</t>
  </si>
  <si>
    <t xml:space="preserve">Заключен 1 контракт на сумму 70,707 тыс. рублей. Поставлено и оплачено на сумму 70,707 тыс. рублей. </t>
  </si>
  <si>
    <t xml:space="preserve">По обеспечению беременных женщин с сахарным диабетом системами непрерывного мониторинга глюкозы предусмотрено  7 990,61 тыс. рублей. Заключен 1 контракт на сумму 7 990,20 тыс. рублей. Поставлено и оплачено на сумму 7 990,20 тыс. рублей.   </t>
  </si>
  <si>
    <t>На обеспечение питанием беременных женщин, кормящих матерей и детей до 3-х лет запланировано 22281,00 тыс. рублей. На отчетный период исполнено на сумму 22 280,71 тыс. рублей. (100% от плана)</t>
  </si>
  <si>
    <t>В рамках федерального проекта «Развитие детского здравоохранения, включая создание современной инфраструктуры оказания медицинской помощи детям» между Министерством здравоохранения Российской Федерации и Правительством Республики Тыва от 27 декабря 2024 г. заключено Соглашение № 056-09-2025-1357 о предоставлении из федерального бюджета в 2025-2026 годах бюджету Республики Тыва субсидии на софинансирование строительства новой детской больницы в г. Кызыле. Данные финансовые средства предусмотрены в сводной бюджетной росписи Министерства строительства Республика Тыва.
Объем финансирования инвестиционного проекта на строительство объекта по Соглашению составляет 4 464 076,2 тыс. руб. и распределен по годам: 
- в 2025 году 193 967,1 тыс. руб.;
- в 2026 году 1 010 101,0 тыс. рублей;
- в 2027 году 3 260 008,1 тыс. руб.
 Общая строительная готовность по объекту (больничному комплексу): 18%.</t>
  </si>
  <si>
    <t>Постановлением Правительства Республики Тыва от 21 июня 2019 г. № 324 с 2019 г. предусмотрены единовременные компенсационные выплаты врачам отдельных специальностей за счет средств республиканского бюджета, в 2025 г. из республиканского бюджета выделено 10 млн. рублей. На 2025 год запланировано трудоустроить 10 врачей. В настоящее время ведется работа по актуализации  Перечня вакантных должностей для осуществления ЕКВ по программе в 2025 году на основании заявок от медицинских организаций республики для включения в Перечень.                                                                  Денежные выплаты по 200 тыс. рублей ежегодно в течение 5 лет медицинским работникам (врачам), трудоустроившимся в медицинские организации государственной системы здравоохранения Республики Тыва в 2021-2023 годах, осуществляется на основании Постановления Правительства РТ от 2 ноября 2021 г. №579. 
В 2025 году выплаты запланировано продолжить 269 врачам (3 врача уволились), из них заключившим договоры в 2021 году - 43 врачам, в 2022 году - 93 врачам, в 2023 году - 133 врачам.
Перечислены выплаты 13 врачам, заключившим договор в 2023 году и изъявившим желание продолжить выплаты в 2025 году. Процент исполнения – 4,8%.
Следующий поток выплат запланирован на ноябрь месяц в соответствии с заключенными договорами.</t>
  </si>
  <si>
    <t xml:space="preserve">В ГБУЗ РТ «Республиканский центр восстановительной медицины и реабилитации для детей» было запланировано проведение осмотров в количестве 3900 посещений. Фактически за отчетный период проведено 2314 посещений, что составило 59,3 % от запланированного, на общую сумму 6 399,10 тысяч рублей.
</t>
  </si>
  <si>
    <t xml:space="preserve">Всего на лекарственное обеспечение для лечения пациентов с хроническими вирусными гепатитами заключено 5 государственных контракта на сумму 7 603,00 тыс. рублей. Поставлено и оплачено на сумму 7 603,00 тыс. рублей.
</t>
  </si>
  <si>
    <t>На охрану психического здоровья населения Республики Тыва на 2023-2026 годы предусмотрено 7 950,00 тыс. рублей, поставлено и оплачено на сумму 7950,00 тыс. рублей.</t>
  </si>
  <si>
    <t>На 2025 год запланировано проведение капитального ремонта в 5 подведомственных учреждениях на сумму 30 000,0 тыс. рублей:
1. Капитальный ремонт пожарной лестницы в здании детской поликлиники ГБУЗ РТ «Чеди-Хольская ЦКБ». Заключен контракт от 27.03.2025 г. № 2025.1253 с ООО «Мастерстрой» на сумму 451 000,00 рублей, со сроком исполнения до 31.05.2025 г. Работы согласно госконтракту завершены. Приняты на проверку акты выполненных работ на сумму 433 86 тыс. рублей. Готовность - 100%.
2. Капитальный ремонт здания поликлиники ГБУЗ РТ «Тоджинская ЦКБ». Заключен государственный контракт №2025.0186 от 04.03.2025 с ООО «Развитие» на сумму 28 200 000,00 рублей. Согласно графику, срок выполнения работ с 01.04.2025 г. до 30.07.2025 г. Работы на объекте начаты с 25.04.2025 г. Выполняется: установка межкомнатных перегородок, окон. Готовность - 70%. Профинансировано - 11 412 294,99 рублей (из ФБ).
Справочно: (Так как сметная стоимость выполнения капитального ремонта составляет 28 966 060,00 рублей, Минздравом принято решение выполнить ремонт за счет 2-х целевых программ: по программе МПЗЗ – 13 434 789,35 рублей (ФБ – 13 300 440,59 руб., РБ – 134 348,76 руб.) по программе за счет РБ – 14 765 210,65 руб. 
3. Ремонт системы пожарной сигнализации, системы оповещения и управления эвакуации людей при пожаре в здании Перинатального центра по адресу: Республика Тыва, г. Кызыл, ул, Оюна Курседи, д. 159 А. Определение подрядчика состоялось 09.06.2025г. Государственный контракт от 23.06.2025 г. №2025.2874 заключен с ООО "Портал" на сумму 12 020,42 тыс. рублей, со сроком от 01.07.2025 г. до 30.08.2025 г.                                                                                                         Выполняются: установка приемно-контрольных приборов Рубеж в количестве 3 шт. Готовность - 85%.                                                                                                                  4. Выполнение работ по капитальному ремонту крыши, оконных и дверных проемов взрослого отделения здания ГБУЗ РТ "Противотуберкулезный диспансер" по ул. Хомушку Василия, д. 65, с. Кызыл-Мажалык. Государственный контракт от 30.07.2025 №2025.3389.1 заключен с ИП Хомушку Хемчик Чылбак-оолович на сумму 3 599 000,00 рублей, со сроком исполнения до 27.10.2025 г.                                                                                                                                                           Выполняются: ожидается установка окон и дверей, заказаны материалы для устройства крыльца. Готовность - 20%.                                                                                         5. Выполнение работ по выборочному капитальному ремонту в здании ГБУЗ РТ "Чаа-Хольская ЦКБ" по адресу: с. Чаа-Холь, ул. Сундуя Андрея, д. 13. Заключен государственный контракт от 07.08.2025 г. №2025.3622 с ИП Даваа А.К. на сумму 6 039 129,08 рублей, со сроком исполнения до 05.10.2025 г.</t>
  </si>
  <si>
    <t>На приобретение 46 ед. автомобильного транспорта предусмотрено 60 377,37 тыс. рублей, в том числе из федерального бюджета – 59 773,60 тыс. рублей, из республиканского бюджета – 603,77 тыс. рублей. Заключены контракты на 46 ед. поставки автомобиля на сумму 60 377,37 тыс. рублей. Исполнено на сумму 60 377,37 тыс. рублей. Автотранспорт полностью поставлен в медицинские организации. Исполнение 100%.</t>
  </si>
  <si>
    <t>Приведение материально-технической базы медицинских организаций, оказывающих первичную медико-санитарную помощь взрослым и детям, их  обособленных структурных подразделений, центральных районных и районных больниц в соответствие с требованиями порядков оказания медицинской помощи, их дооснащение и переоснащение оборудованием для оказания медицинской помощи заключены контракты на поставку 179 ед. медицинского оборудования (100%) на сумму 87 920,70 тыс. рублей. из них поставлено и оплачено 179 ед. медицинских оборудований на сумму 87 920,70 тыс. рублей.</t>
  </si>
  <si>
    <t xml:space="preserve">Формирование совместной закупки согласно Протокола совещания по вопросу о проведении межрегиональных совместных торгов для закупки лекарственных препаратов в рамках федерального проекта «Борьба с гепатитом С и минимизация рисков распространения данного заболевания».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 предусмотрено 7 981,11 тыс. рублей. За отчетный период заключены 2 контракта на сумму 7 964,93 тыс. рублей. Поставлено и оплачено на сумму 7 964,93 тыс. рублей. 
</t>
  </si>
  <si>
    <t>1.54.  Предоставление комплекта "Подарок новорожденному"</t>
  </si>
  <si>
    <t>1.55. Технологическое присоединение объектов здравоохранения к наружным сетям</t>
  </si>
  <si>
    <t>1.56.  На возмещение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 помощи, военнослужащим ВС РФ, находящимся в отпуске, в том числе по болезни</t>
  </si>
  <si>
    <t>На предоставление комплекта "Подарок новорожденному" предусмотрено 15 000,00 тыс. рублей, предоставлено и оплачено на сумму 10 300,00 тыс. рублей (68,7% от плана).</t>
  </si>
  <si>
    <t>Центром повышения квалификации предусмотрены расходы на курсовые и сертификационные мероприятия в сумме 1500,0 тыс. рублей. Профинансировано 1 370,50 тыс. рублей или 91,4%.</t>
  </si>
  <si>
    <t>3.9.  Стипендии студентам, обучающимся по договору о целевом обучении в государственном образовательном учреждении высшего профессионального образования</t>
  </si>
  <si>
    <t>3.10.  Стипендии врачам, осваивающим образовательные программы ординатуры по договорам о целевом обучении</t>
  </si>
  <si>
    <t xml:space="preserve">за 9 месяцев 2025 года </t>
  </si>
  <si>
    <t>В 2025 году было запланировано проведение диспансеризации определенных групп взрослого населения в количестве 174287 комплексных посещений. Фактически за отчетный период было проведено 107339 посещений, что составило 61,6 % от запланированного, на общую сумму 546 169,80 тысяч рублей.</t>
  </si>
  <si>
    <t>В 2025 году планировалось проведение диспансеризации детей-сирот и детей, находящихся в трудной жизненной ситуации, в количестве 3886 комплексных посещений. Фактически за отчетный период проведено 3537 посещений, что составило 91,0% от запланированного, на общую сумму 39 985,42 тысяч рублей.</t>
  </si>
  <si>
    <t xml:space="preserve">В ГБУЗ РТ «Республиканский центр общественного здоровья и медицинской профилактики» было запланировано проведение осмотров для взрослых в количестве 6120 посещений. Фактически за отчетный период проведено 4105 посещений, что составило 67,1 % от запланированного, на общую сумму 11 933,95 тысяч рублей.
</t>
  </si>
  <si>
    <t>На проведение профилактических медицинских осмотров среди взрослых было запланировано 26670  случаев. Фактически за отчетный период проведено 21032 посещений, что составило 78,9 % от запланированного, на общую сумму 81 446,06 тысяч рублей.</t>
  </si>
  <si>
    <t xml:space="preserve">На проведение профилактических медицинских осмотров среди детей было запланировано 57167 случаев. Фактически за отчетный период проведено 49833 посещений, что составило 87,2 % от запланированного, на общую сумму 239 305,44 тысяч рублей
</t>
  </si>
  <si>
    <t xml:space="preserve">На оказание неотложной медицинской помощи было запланировано 169560 случая. Фактически было проведено 105444 случаев, что составило 62,2 % от запланированного, на общую сумму 185 237,97 тысяч рублей.
</t>
  </si>
  <si>
    <t xml:space="preserve">В амбулаторно-поликлиническом звене по обращению в связи с заболеванием было запланировано 457697 случаев. Фактически было проведено 343372 случая, что составило 75,0 % от запланированного, на общую сумму 1 023 171,59 тысяч рублей.
</t>
  </si>
  <si>
    <t>На 2025 год было запланировано 800287 профилактических посещений. Фактически было проведено 454033 посещений, что составило 56,7 % от запланированного, на общую сумму 600 950,96 тысяч рублей.</t>
  </si>
  <si>
    <t xml:space="preserve"> На совершенствование медицинской эвакуации (наземная эвакуация) было запланировано обслуживание 415 вызовов. Фактически было проведено 276 вызовов, что составило 66,5% от запланированного, на общую сумму 5 601,59 тысяч рублей.</t>
  </si>
  <si>
    <t xml:space="preserve"> На обслуживание скорой медицинской помощи и тромболизиса, было запланировано 90 502 вызовов. Фактически было проведено 52215 вызовов, что составило 57,7% от запланированного, на общую сумму 456 695,73 тысяч рублей.
</t>
  </si>
  <si>
    <t>На оказание высокотехнологической медицинской помощи по профилю «Неонатология» в ГБУЗ РТ «Перинатальный центр» было запланировано 182 случая. Фактически было проведено 107 случаев, что составило 58,8 % от запланированного, на общую сумму 46 453,44 тысяч рублей.</t>
  </si>
  <si>
    <t>На оказание высокотехнологической медицинской помощи по профилю «Акушерство и гинекология» в ГБУЗ РТ «Перинатальный центр» было запланировано 93 случая. Фактически было проведено 60 случая, что составило 64,5 % от запланированного, на общую сумму 17 396,07 тысяч рублей.</t>
  </si>
  <si>
    <t xml:space="preserve"> На оказание высокотехнологической медицинской помощи по профилю «Акушерство и гинекология» в ГБУЗ РТ «Перинатальный центр» было запланировано 100 случаев процедур экстракорпорального оплодотворения. Фактически было проведено 67 случаев, что составило 67,0% от запланированного, на общую сумму 12 716,55 тысяч рублей.</t>
  </si>
  <si>
    <t>На оказание высокотехнологической медицинской помощи в ГБУЗ РТ "Республиканская больница №1" было запланировано 1578 случаев. Фактически было проведено 958 случаев, что составило 60,7 % от запланированного, на общую сумму 249 437,76 тысяч рублей</t>
  </si>
  <si>
    <t xml:space="preserve">На приобретение лекарственных препаратов для льготных категорий граждан в территориальном регистре на 2025 год предусмотрено 269 502,0 тыс. рублей. Заключены 169 контрактов на общую сумму 267 301,32 тыс. рублей. По состоянию на текущий момент поставлено лекарственных препаратов на сумму 266 348,65 тыс. рублей, а оплата произведена на сумму 266 286,79 тыс. рублей.
</t>
  </si>
  <si>
    <t>В отчетном периоде медицинским организациям были выделены финансовые средства в размере 27 272,40 тыс. рублей из республиканского бюджета на приобретение расходных материалов. Эти средства были распределены следующим образом:
ГБУЗ РТ Противотуберкулезный диспансер — 16 093,20 тыс. рублей;
ГБУЗ РТ Республиканский кожно-венерологический диспансер - 4 381,00 тыс. рублей;
ГБУЗ РТ Республиканская психиатрическая больница - 1 665,15 тыс. рублей;
ГБУЗ РТ Барун-Хемчикский ММЦ - 1 778,30 тыс. рублей;
ГБУЗ РТ Дзун-Хемчикский ММЦ - 3 354,75 тыс. рублей.
В рамках обязательного медицинского страхования (ОМС) запланировано 19436 случаев на сумму 1 109 255,86 тыс. рублей оказания медицинской помощи в дневном стационаре. За отчетный период фактически было предоставлено 13305 случаев, что составило 68,5% от запланированного, на сумму 724 033,56 тысяч рублей.</t>
  </si>
  <si>
    <t>В отчетном периоде на содержание ГБУЗ РТ «Противотуберкулезный санаторий «Балгазын» выделено 100 894,05 тыс. рублей. Эти средства направлены на оплату коммунальных услуг, закупку материальных запасов, выплату заработной платы персоналу, уплату налогов и другие необходимые расходы.</t>
  </si>
  <si>
    <t xml:space="preserve">В отчетном периоде на обеспечение деятельности ГБУЗ РТ «Станция переливания крови» было выделено 69 228,11 тыс. рублей. Эти средства направлялись на оплату коммунальных услуг, закупку материальных запасов, выплату заработной платы, уплату налогов и другие статьи расходов.
</t>
  </si>
  <si>
    <t xml:space="preserve">В отчетном периоде на содержание подведомственных учреждений Министерства здравоохранения Республики Тыва выделено 423 857,20 тыс. рублей. По состоянию на 1 октября 2025 года распределение средств составило:
ГБУЗ РТ "Бюро судебно-медицинской экспертизы" - 88 312,81 тыс. рублей,
ГБУЗ РТ "Республиканский Центр по профилактике и борьбе со СПИД и инфекционными заболеваниями"  - 63 068,73 тыс. рублей, 
ГБУЗ РТ "Республиканский центр восстановительной медицины и реабилитации для детей" - 19 957,99 тыс. рублей, 
ГБУЗ РТ "Республиканский центр общественного здоровья и медицинской профилактики" - 32 189,46 тыс. рублей, 
ГБУ РТ "Ресфармация" - 30 767,50 тыс. рублей, 
ГБУЗ "Медицинский информационно-аналитический центр Республики Тыва" - 78 651,86 тыс. рублей, 
ГБУ РТ "Учреждение по административно-хозяйственному обеспечению учреждений здравоохранения Республики Тыва" - 71 655,30 тыс. рублей, 
ГБУ "Научно-исследовательский институт медико-социальных проблем и управления Республики Тыва" - 19 974,64 тыс.  рублей, 
ГБУЗ РТ "Республиканский центр скорой медицинской помощи и медицины катастроф" - 7 041,96 тыс. рублей, 
ГБУЗ РТ "Республиканский онкологический диспансер" - 10 663,94 тыс. рублей,                                                                                                                                                                           ГБУЗ РТ "Республиканская детская больница" - 1 573,00 тыс. рублей.                                                                                                                    
</t>
  </si>
  <si>
    <t xml:space="preserve">В отчетном периоде на обеспечение деятельности ГАУЗ РТ санатория-профилактория «Серебрянка» было выделено 73 636,00 тыс. рублей. Эти средства были направлены на лечение пациентов, закупку медикаментов и расходных материалов, оплату коммунальных услуг, формирование материальных запасов, выплату заработной платы сотрудникам, а также уплату налогов и другие необходимые расходы.
</t>
  </si>
  <si>
    <t>В отчетном периоде на содержание подведомственных учреждений Минздрава РТ (круглосуточных стационаров) направлено 3 731 146,82 тыс. рублей, в том числе за счет республиканского бюджета 812 604,00 тыс. рублей:                                                                                                                                                                                                                                                                                                                                                         ГБУЗ РТ  «Ресонкодиспансер» - 21 850,00 тыс. руб.,             
ГБУЗ РТ «Республиканская психиатрическая больница» - 275 791,49 тыс. руб.,
ГБУЗ РТ «Инфекционная больница» - 6 435,00 тыс. руб., 
ГБУЗ РТ «Республиканский кожно-венерологический диспансер» - 17 784,30 тыс. руб., 
ГБУЗ РТ «Противотуберкулезный диспансер» - 443 834,10 тыс. руб.,
ГБУЗ РТ «Барун-Хемчикский ММЦ» - 9 814,79 тыс. руб.,  
ГБУЗ РТ «Дзун-Хемчикский ММЦ» - 18 334,00 тыс. руб.,
ГБУЗ РТ «Каа-Хемская ЦКБ» - 435,13 тыс. руб., 
ГБУЗ РТ «Монгун-Тайгинская ЦКБ» - 0,00 тыс. руб., 
ГБУЗ РТ «Пий-Хемская ЦКБ» - 0,00 тыс. руб., 
ГБУЗ РТ «Улуг-Хемский ММЦ» - 18 325,20 тыс. руб., 
ГБУЗ РТ «Чеди-Хольская ЦКБ» - 0,00 тыс. руб.,
ГБУЗ РТ «Эрзинская ЦКБ» -0,00 тыс. руб. 
За счет средств ОМС запланировано 52975 случаев лечения больных в круглосуточном стационаре на сумму 4 326 397,54 тыс. рублей. Фактически за отчетный период предоставлено 35632 случаев, что составило 67,3% от запланированного, на сумму 2 918 542,82 тысяч рублей.</t>
  </si>
  <si>
    <t xml:space="preserve">В отчетном периоде на оказание медицинской помощи в амбулаторных условиях направлены 255 750,73 тыс.  рублей, в том числе: 
ГБУЗ РТ "Республиканская психиатрическая больница" - 47 777,60 тыс. рублей,                                                                                                                                                                                                                                      ГБУЗ РТ "Республиканский консультативно-диагностический центр" - 5 089,03 тыс. рублей,
ГБУЗ РТ "Республиканский кожно-венерологический диспансер" - 10 962,00 тыс. рублей, 
ГБУЗ РТ "Противотуберкулезный диспансер" - 70 294,35 тыс. рублей,                                                                                                                                                                                                                                                          ГБУЗ РТ "Стоматологическая поликлиника" - 2 631,70 тыс. рублей,
ГБУЗ РТ "Бай-Тайгинская ЦКБ" - 8 621,63 тыс. рублей, 
ГБУЗ РТ "Барун-Хемчикский ММЦ" - 8 647,08 тыс. рублей,  
ГБУЗ РТ "Дзун-Хемчикский ММЦ" - 10 268,88 тыс. рублей, 
ГБУЗ РТ "Каа-Хемская ЦКБ" - 7 142,46 тыс. рублей, 
ГБУЗ РТ "Кызылская ЦКБ" - 11 750,69 тыс. рублей, 
ГБУЗ РТ "Монгун-Тайгинская ЦКБ" - 4 622,78 тыс. рублей, 
ГБУЗ РТ "Овюрская ЦКБ" - 7 677,26 тыс. рублей, 
ГБУЗ РТ "Пий-Хемская ЦКБ" - 6 768,24 тыс. рублей, 
ГБУЗ РТ "Сут-Хольская ЦКБ" - 8 547,16 тыс. рублей, 
ГБУЗ РТ "Тандинская ЦКБ" - 4 807,70 тыс. рублей, 
ГБУЗ РТ "Тес-Хемская ЦКБ" - 4 102,30 тыс. рублей,  
ГБУЗ РТ "Тере-Хольская ЦКБ" - 2 630,80 тыс. рублей, 
ГБУЗ РТ "Тоджинская ЦКБ" - 7 710,78 тыс. рублей, 
ГБУЗ РТ "Улуг-Хемский ММЦ" - 10 982,56 тыс. рублей, 
ГБУЗ РТ "Чаа-Хольская ЦКБ" - 5 916,96 тыс. рублей, 
ГБУЗ РТ "Чеди-Хольская ЦКБ" - 3 653,03 тыс. рублей, 
ГБУЗ РТ "Эрзинская ЦКБ" - 5 145,74 тыс. рублей.
</t>
  </si>
  <si>
    <t xml:space="preserve">В медицинские организации за отчетный период направлены финансовые средства в сумме 49 583,30 тыс. рублей в том числе:
ГБУЗ РТ "Ресонкодиспансер" - 14 903,65 тыс. руб., 
ГБУЗ РТ "Улуг-Хемский ММЦ" - 12 332,70 тыс. руб., 
ГБУЗ РТ "Республиканская детская больница" - 14 848,20 тыс. руб.,
ГБУЗ РТ "Республиканская больница № 1" - 7 498,75 тыс. рублей.
</t>
  </si>
  <si>
    <t xml:space="preserve">На закупку оборудования и расходных материалов для неонатального и аудиологического скрининга в 2025 году запланировано 24 818,0 тыс. рублей. Оплачено 20 533,57 тыс. рублей (82,7% от плана).
</t>
  </si>
  <si>
    <t xml:space="preserve">Централизованные расходы на увеличение стоимости основных средств запланировано  на сумму 107 476,10 тыс. рублей. Исполнено на сумму 53 984,40 тыс. рублей (50,2% от плана).
</t>
  </si>
  <si>
    <t>На текущий ремонт объектов здравоохранения предусмотрены финансовые средства в размере 12 754,00 тыс. рублей. Исполнено на сумму 4 036,58 тыс. рублей (31,7% от плана).</t>
  </si>
  <si>
    <t>На лечение за пределами республики предусмотрено 10860,0 тыс. рублей. Поступило 1727 заявок, из них 649 дети. Из общего числа заявок отказано в лечении 353 чел. (из них 104 дети), активные талоны получили 131 человек (из них 40 дети). В листе ожидания находятся 714 заявок (из них 284 дети). Профинансировано 7 849,88 тыс. рублей (72,3% от плана).</t>
  </si>
  <si>
    <t xml:space="preserve">На 2025 год запланировано приобретение вакцин на сумму 71 435,00 тыс. рублей. Заключены 25 контракта на сумму 71 387,84 тыс. рублей. Поставлено лекарственных препаратов на сумму 71 153,42 тыс. рублей. Оплачено на сумму 66 795,85 тыс. рублей. 
</t>
  </si>
  <si>
    <t>На обеспечение лекарственными препаратами для больных туберкулезом запланировано 19 632,0 тыс. рублей. Заключено всего 14 государственных контрактов на сумму 19 631,99 тыс. рублей. Поставлено и оплачено на сумму 18 585,14 тыс. рублей.</t>
  </si>
  <si>
    <t xml:space="preserve">Для реализации отдельных полномочий в области лекарственных обеспечений предусмотрено 53 546,40 тыс. рублей. Заключены 24 контракта на сумму 51 072,88 тыс. рублей. Поставлено и оказано услуг на сумму 43 413,10 тыс. рублей. Оплачено на сумму 43 413,10 тыс. рублей.
</t>
  </si>
  <si>
    <t>Всего на приобретение лекарственных препаратов предназначенных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предусмотрено 463,20 тыс. рублей. Заключен 1 контракт на сумму 463,23 тыс. рублей. Оказано и оплачено услуг на сумму 336,90 тыс. рублей.</t>
  </si>
  <si>
    <t xml:space="preserve">Для обеспечения лекарственными препаратами отдельных категорий граждан для медицинского применения на лекарственные препараты, медицинские изделия, а также специализированные продукты лечебного питания для детей-инвалидов заключены 270 контрактов на общую сумму 244 052,14 тыс. рублей. Поставлено на сумму 241 644,79 тыс. рублей. Оплачено на сумму 241 416,31 тыс. рублей.
</t>
  </si>
  <si>
    <t>Заключены 8 государственных контрактов на сумму 6 682,96 тыс. рублей. По состоянию на 01.10.2025 года на расходы по паллиативной медицинской помощи поставлено и оплачено на сумму 6 682,96 тыс. рублей.</t>
  </si>
  <si>
    <t xml:space="preserve">На реализацию мероприятий по предупреждению и борьбе с социально значимыми инфекционными заболеваниями предусмотрено 19 588,28 тыс. рублей. Заключены 12 контрактов на сумму 19 459,18 тыс. рублей. Поставлено и оплачено на сумму 19 459,18 тыс. рублей. </t>
  </si>
  <si>
    <t>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запланировано на сумму 14 604,95 тыс. рублей. Исполнено на сумму 15 883,66 тыс. рублей. (108,8% от плана).</t>
  </si>
  <si>
    <t>Оказано гражданам Российской Федерации высокотехнологичной медицинской помощи, не включенной в базовую программу обязательного медицинского страхования на базе ГБУЗ РТ "Республиканская больница №1" на сумму 138,85 тыс. рублей</t>
  </si>
  <si>
    <t xml:space="preserve">По состоянию на 02.10.2025 г. по целевой программе выполнено – 84 вылета; 
Налет   часов всего – 308,17 л/часов;
Среднее время 1 вылета составило 3,67 л/часа;                                                                                                                                                                                                                                                                                                                                                                                                                                                                                                                                                                                                                                                          Освоение целевых средств по состоянию на 02.10.2025г. составляет – 104 088,10 тыс. рублей (92,5 %), в том числе:
средства федерального бюджета – 42 259,77 тыс. рублей;
средства бюджета субъекта – 61 828,33 тыс. рублей.
Количество эвакуированных пациентов по состоянию на 02.10.2025г. составляет – 157 человек;
- из них детей – 49 человек.
- из них детей до 1 года – 13 человек.
</t>
  </si>
  <si>
    <t>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заключены 45 контрактов на сумму 22 415,76 тыс. рублей. Поставлено и оплачено на сумму 22 415,76 тыс. рублей.</t>
  </si>
  <si>
    <t>Региональный проект «Модернизация первичного звена здравоохранения Республики Тыва на 2021-2025 годы».
На осуществление нового строительства (его завершение), замены зданий в случае высокой степени износа, наличие избыточных площадей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заключены контракты на выполнение работ по строительству 12 объектов на сумму 141 264,70 тыс. рублей. Исполнено на сумму 45 678,10 тыс. рублей или 32,3%. 
1. Врачебная амбулатория с. Торгалыг Улуг-Хемского кожууна. 
Заключен государственный контракт № 2024.2878 от 26.07.2024 г. с ООО «Кристалл Плюс» на сумму 13 200 000,00 рублей. Срок выполнения работ по графику с 01.01.2025 г. до 01.10.2025 г. СМР с 03.03.2025. Работы на объекте начаты с 29.04.2025г.                                                                                                                                                                                                                           
Профинансировано: 4 211,94 тыс. рублей. Авансирование контрактом не предусмотрено.
Положительное заключение ПСД получено от 02.04.2025 г. № 17-1-1-2-017730-2025.
Разрешение на строительство объекта выдано администрацией Улуг-Хемского района от 21.04.2025 г. № 17-13-02-2025.                                                                              На проведение строительного контроля заключен контракт № СТКЗ от 02.06.2025 г. с ФБУ "РосСтройКонтроль" на сумму 335 196,88 рублей.                                                             Договор о технологическом присоединении к электрическим сетям заключен с АО Россети Сибирь - Тываэнерго на сумму 81 866,66 рублей (оплачен). Полключение от столба выполняет подрядная организация.                                                                                                                                                                                   Готовность объекта - 49%. Направлено требование о соблюдении графика производства работ от исх. № 4327/25-АЮ 03.09.2025 г.
                                                                                                                                                                                                                                                                                                                                                                                                     2. Врачебная амбулатория с. Эрги-Барлык Барун-Хемчикского кожууна. 
Заключен государственный контракт от 09.08.2024 № 2025.2881 с ИП Иргит У.А. на сумму 13 347 100,00 рублей. Дополнительное соглашение на уменьшение суммы контракта (без привязки) на сумму 13 022 100,00 рублей. Срок выполнения работ с 01.01.2025 г. до 01.10.2025 г.
Профинансировано - 5 891 228,32 рублей. Авансирование контрактом не предусмотрено.                                                                                                                                              Договор о технологическом присоединении к электрическим сетям заключен с АО Россети Сибирь - Тываэнерго на сумму 81 866,67 рублей (оплачен).
Положительное заключение ПСД получено от 25.07.2025 г. № 17-1-1-2-042774-2025.                                                                                                                                                         Разрешение на строительство объекта выдано администрацией Барун-Хемчикского района от 23.09.2025 г. № RU 17508101-08-2025.
Готовность объекта - 45%. Направлено требование о соблюдении графика произвоства работ исх. № 4472/25-АЮ от 19.08.2025 г. исх. № 4327/25-АЮ от 03.09.2025г.
                                                                                                                                                                                                                                                                                                                                                                                                     3. Фельдшерско-акушерский пункт с. Бажын-Алаак Дзун-Хемчикского кожууна.
Заключен государственный контракт № 2025.2892 от 22.07.2024 г. с ООО «Развитие» на сумму 12 500 000,00 руб. Дополнительное соглашение на уменьшение суммы контракта (без привязки) на сумму 12 191 409,09 рублей. Срок выполнения работ с 01.01.2025 г.  до 01.10.2025 г.                                                   Заключается доролнительное соглашение о выплате аванса на 30%.                                                                                                                                                     Профинансировано - 3 657 422,73 рублей (аванс - 30%).
Положительное заключение ПСД получено от 18.04.2025 г. № 17-1-1-2-021209-2025.
Разрешение на строительство объекта выдано администрацией Дзун-Хемчикского района от 05.05.2025 г. № 17 RU 17 503306-08-25.                                                         На проведение строительного контроля заключен контракт № СТК1 от 22.05.2025 г. с ФБУ "РосСтройКонтроль" на сумму 290 052,84 рублей.
Договор о технологическом присоединении к электрическим сетям заключен с АО Россети Сибирь - Тываэнерго на сумму 81 866,67 рублей (оплачен).           Готовность объекта - 41%. Направлено требование о соблюдении графика производства работ № 2190/25-АЮ от 23.04.2025 г., № 2987/25-АЮ от 03.06.2025 г., № 3544/25-АЮ от 04.07.2025 г., № 4099/25-АЮ от 30.07.2025 г., № 4452/25-АЮ, от 18.08.2025 г., исх. № 4327/25-АЮ от 03.09.2025 г.            
                                                                                                                                                                                                                                                                                                                                                                                                    4. Фельдшерско-акушерский пункт с. Теве-Хая Дзун-Хемчикского кожууна. 
Заключен государственный контракт № 2025.2891 от 22.07.2024 с ООО «Развитие» на сумму 12 500 000,00 рублей. Дополнительное соглашение на уменьшение суммы контракта (без привязки) на сумму 12 191 409,09 рублей. Срок выполнения работ с 01.01.2025 г. до 01.10.2025 г.
Заключено дополнительное соглашение о выплате аванса на 30%.                                                                                                                                                                                              Профинансировано - 3 657 422,73 рублей.
Положительное заключение ПСД получено от 08.04.2025 г. № 17-1-1-2-018894-2025.                                                                                                                                                          Разрешение на строительство объекта выдано Администрацией Дзун-Хемчикского района от 22.04.2025 г. № 17 RU 17 503306-03-25.                                                       На проведение строительного контроля заключен контракт № СТК4 от 02.06.2025 г. от 02.06.2025 г. с ФБУ "РосСтройКонтроль" на сумму 292 614,54 рублей.
Договор о технологическом присоединении к электрическим сетям заключен с АО Россети Сибирь - Тываэнерго на сумму 81 866,66 рублей (оплачен).               Готовность объекта - 40%. Направлено требование о соблюдении графика производства работ № 2192/25-АЮ от 23.04.2025 г., № 2986/25-АЮ от 03.06.2025 г., № 3543/25-АЮ от 04.07.2025 г., № 4099/25-АЮ от 30.07.2025 г., № 4452/25-АЮ, от 18.08.2025 г., исх. № 4327/25-АЮ от 03.09.2025 г.           
5. Фельдшерско-акушерский пункт с. Хайыракан Дзун-Хемчикского кожууна.
Заключен государственный контракт № 2024.2890 от 22.07.2024 с ООО «КристаллПлюс» на сумму 13 150 000,00 рублей. Дополнительное соглашение на уменьшение суммы контракта (без привязки) на сумму 12 829 125,00 рублей. Срок выполнения работ с 01.01.2025 г. до 01.10.2025 г.
Профинансировано - 4 633 542,54 рублей (по актам КС-2). Авансирование контрактом не предусмотрено.
Положительное заключение ПСД получено от 08.04.2025 г. № 17-1-1-2-018913-2025.
Разрешение на строительство объекта выдано Администрацией Дзун-Хемчикского района от 22.04.2025 г. № 17 RU 17 503304-02-25.                                                    На проведение строительного контроля заключен контракт № СТК2 от 02.06.2025 г. с ФБУ "РосСтройКонтроль" на сумму 290 463,68 рублей.
Договор о технологическом присоединении к электрическим сетям заключен с АО Россети Сибирь - Тываэнерго на сумму 81 866,67 рублей (не оплачен). Готовность объекта - 52%. Направлено требование о соблюдении графика производства работ № 2192/25-АЮ от 23.04.2025 г., исх. № 4327/25-АЮ от 03.09.2025 г.
6. Фельдшерско-акушерский пункт с. Хорум-Даг Дзун-Хемчикского кожууна.
Заключен государственный контракт № 2025.2879 от 22.07.2024 с ООО «Развиитие» на сумму 9 050 000,00 рублей. Дополнительное соглашение на уменьшение суммы контракта (без привязки) на сумму 8 738 391,28 рублей. Срок выполнения работ с 01.01.2025 г.  до 01.10.2025 г.
Профинансировано - 3 407 670,58 рублей. Заключено дополнительное соглашение о выплате аванса на 30%.
Положительное заключение ПСД получено от 09.07.2025 г. № 17-1-1-2-038768-2025.                                                                                                                                                         Разрешение на строительство объекта выдано Администрацией Дзун-Хемчикского района от 16.07.2025 г. № 17 RU 17 503305-12-25.
Договор о технологическом присоединении к электрическим сетям заключен с АО Россети Сибирь - Тываэнерго на сумму 81 866,67 рублей (не оплачен).   Готовность объекта - 20%. Направлено требование о соблюдении графика производства работ № 4099/25-АЮ от 30.07.2025 г., № 4452/25-АЮ от 18.08.2025 г., исх. № 4327/25-АЮ от 03.09.2025 г.
7. Фельдшерско-акушерский пункт с. Шеми Дзун-Хемчикского кожууна. 
Заключен государственный контракт № 2025.2889 от 22.07.2024 с ООО «Развитие» на сумму 12 500 000,00 рублей. Дополнительное соглашение на уменьшение суммы контракта (без привязки) на сумму 12 191 409,09 рублей. Срок выполнения работ с 01.01.2025 г. до 01.10.2025 г.
Профинансировано - 3 657 422,73 рублей. Заключено дополнительное соглашение о выплате аванса на 30%.
Положительное заключение ПСД получено от 08.07.2025 г. № 17-1-1-2-038467-2025.                                                                                                                                                          Разрешение на строительство объекта выдано Администрацией Дзун-Хемчикского района от 16.06.2025 г. № 17 RU 17 503306-11-25.
Договор о технологическом присоединении к электрическим сетям заключен с АО Россети Сибирь - Тываэнерго на сумму 135 166,13 рублей (не оплачен).  Готовность объекта - 10%. Направлено требование о соблюдении графика производства работ № 3542/25-АЮ от 04.07.2025 г., № 4099/25-АЮ от 30.07.2025 г., исх. № 4328/25-АЮ от 11.08.2025 г., № 4452/25-АЮ от 08.08.2025 г., исх. № 4327/25-АЮ от 03.09.2025 г.
8. Фельдшерско-акушерский пункт с. Аксы-Барлык Барун-Хемчикского кожууна.
Заключен государственный контракт № 2025.2877 от 09.08.2024 с ИП Иргит У.А. на сумму 13 347 100,00 рублей. Срок выполнения работ с 01.01.2025 г. до 01.10.2025 г.
Профинансировано - 0,00 рублей. На проверку предоставлены акты выполненных работ на сумму 7 296 350,28 рублей, заявка на финансирование направлена в ПЭО. Авансирование контрактом не предусмотрено.
Положительное заключение ПСД получено от 15.09.2025 г. № 17-1-1-2-054508-2025.                                                                                                                                                          Разрешение на строительство объекта выдано Администрацией Барун-Хемчикского района от 23.09.2025 г. № RU 17508101-09-2025.
Договор о технологическом присоединении к электрическим сетям заключен с АО Россети Сибирь - Тываэнерго на сумму 81 866,67 рублей (оплачен).           Готовность объекта - 40%. Направлено требование о соблюдении графика производства работ № 2170/25-АЮ от 22.04.2025 г., № 4472/25-АЮ от 19.08.2025 г., исх. № 4327/25-АЮ от 03.09.2025 г.
9. Фельдшерско-акушерский пункт с. Чазылары Тоджинского кожууна. 
Заключенный государственный контракт № 2025.4261 от 21.10.2024 с ИП Тихонов С.С. расторгнут по соглашению сторон от 27.01.2025 г.                       
Заключен госконтракт № 2025.1261-1 от 06.02.2025 г. с ООО «Специализированный застройщик «Новые технологии» на сумму 9 389 000,00 рублей. Дополнительное соглашение на уменьшение суммы контракта (без привязки) на сумму 9 064 000,00 рублей. Срок выполнения работ с даты заключения контракта до 18.10.2025 г.  
Профинансировано - 6 758 639,71 рублей (в том числе аванс 30%).
Положительное заключение ПСД получено от 26.06.2025 г. № 17-1-1-2-035590-2025.                                                                                                                                                           Разрешение на строительство объекта выдано Администрацией Тоджинского района от 02.06.2025 г. № RU 1751333046-1-2025.
Договор о технологическом присоединении к электрическим сетям заключен с ООО «Дизель» на сумму 51 080,42 рублей (оплачен).
Готовность объекта - 93%. Направлено требование о соблюдении графика производства работ №4327/25-АЮ от 03.09.2025 г., №4804/25-АЮ от 08.09.2025 г.
10. Фельдшерско-акушерский пункт с. Бурен-Бай-Хаак Каа-Хемского кожууна.
Заключен государственный контракт № 2024.2495 от 22.07.2024 с ООО «Кристалл Плюс» на сумму 13 178 000,00 рублей. Срок выполнения работ с 01.01.2025 г. до 01.10.2025 г.
Профинансировано - 0,00 рублей. На проверку предоставлены акты выполненных работ на сумму 4 292 098,58 рублей, заявка на финансирование направлена в ПЭО. Авансирование контрактом не предусмотрено.
Положительное заключение ПСД получено от 26.08.2025 г. № 17-1-1-2-050046-2025.                                                                                                                                 Разрешение на строительство объекта выдано Администрацией Каа-Хемского района от 29.08.2025 г. № 17504302-4/1.   
Договор приобретения клееного бруса от 17.02.2025 № 018/25ЛХК заключен с ООО «Лесная холдинговая компания «Алтайлес», оплачен аванс для приобретения клееного бруса. Договор на бурение скважины от 18.02.2025 заключен с ООО «Кызылская буровая компания».
Договор о технологическом присоединении к электрическим сетям заключен с АО Россети Сибирь - Тываэнерго на сумму 81 866,67 рублей (оплачен).        Готовность объекта - 6%. Претензия о выполнении работ подрядной организации направлена исх. № 3541/25-АЮ от 04.07.2025 г., № 4327/25-АЮ от 03.09.2025 г.
11. Фельдшерско-акушерский пункт с. Ий Тоджинского кожууна. 
Заключен государственный контракт № 2025.0185 от 04.03.2025 г. с ООО «Развитие» на сумму 9 455 000,00 рублей (без привязки). Срок выполнения работ с даты заключения контракта до 13.11.2025 г (255 календарных дней).
Профинансировано - 4 878 310,00 рублей. Авансирование контрактом не предусмотрено.
Положительное заключение ПСД получено от 11.07.2025 г. № 17-1-1-2-039463-2025.                                                                                                                                   Разрешение на строительство объекта выдано Администрацией Тоджинского района от 14.07.2025 г. № RU 1751330410-1-2025.
Договор о технологическом присоединении к электрическим сетям заключен с ООО «Дизель» на сумму 51 080,42 рублей (оплачен).                        Готовность объекта - 70%.  Направлено требование о соблюдении графика производства работ исх. № 4452/25-АЮ от 18.08.2025 г., № 4327/25-АЮ от 03.09.2025 г.
12. Фельдшерско-акушерский пункт с. Адыр-Кежиг Тоджинского кожууна. 
Заключен государственный контракт № 2025.0161 от 04.03.2025 г. с ООО «Развитие» на сумму 9 360 000,00 рублей (без привязки). Срок выполнения работ с даты заключения контракта до 13.11.2025 г. (255 календарных дней).
Профинансировано - 4 924 502,56 рублей (по актам КС-2).
Положительное заключение ПСД получено от 04.07.2025 г. № 17-1-1-2-038644-2025.   
Договор о технологическом присоединении к электрическим сетям заключен с ООО «Дизель» на сумму 51 080,42 рублей (оплачен).                        Разрешение на строительство объекта выдано Администрацией Тоджинского района от 08.07.2025 г. № RU 175133048-1-2025.                                                                  Готовность объекта - 35%.  Направлено требование о соблюдении графика производства работ исх. № 4452/25-АЮ от 18.08.2025 г., № 4327/25-АЮ от 03.09.2025 г.</t>
  </si>
  <si>
    <t>На осуществление капитального ремонта зданий медицинских организаций и их обособленных структурных подразделений, на базе которых оказывается первичная медико-санитарная помощь (поликлиники, поликлинические подразделения, амбулатории отделения (центры) врача общей практики, фельдшерско-акушерские и фельдшерские пункты), а также зданий (отдельных зданий, комплексов зданий) центральных районов и районных больниц заключены контракты на выполнение капитального ремонта 5 объектов на сумму 96 322,46 тыс. рублей. Исполнено на сумму 90 695,38 тыс. рублей или 94,2%.                                                                                                                                                                                                                                                                                                                                                           1. Капитальный ремонт здания ГБУЗ РТ «Чеди-Хольская ЦКБ». 
Заключен госконтракт № 2025.4287 от 25.10.2024 с ООО «Оникс» на сумму 15 257 950,00 рублей. Согласно графику, срок выполнения работ с 01.04.2025 г. до 30.06.2025 г.
Работы на объекте начаты с 04.02.2025 г. Заключено дополнительное соглашение от 30.06.2025г. о продлении срока до 30.08.2025г.
Профинансировано – 14 337 208,16 рублей. Заключено дополнительное соглашение об уменьшении суммы контракта.
Готовность объекта – 100%. Работы на объекте завершены.
2. Капитальный ремонт здания ГБУЗ РТ «Чаа-Хольская ЦКБ».
Заключен государственный контракт № 2025.5002 от 16.12.2024 с ООО «Каменщик» на сумму 9 900 000,00 рублей. Согласно графику, срок выполнения работ с 01.04.2025 г. до 30.06.2025 г. Заключено дополнительное соглашение от 02.04.2025 об изменении видов и объемов работ с улучшающими характеристиками без изменения цены контракта.
На объекте работы начаты с 05.03.2025 г.
Профинансировано – 9 449 709,17 руб. (по актам). Заключено дополнительное соглашение об уменьшении суммы контракта.
Готовность объекта – 100%. Подписан акт о приемке работ на сумму 9 449 709,17 рублей, подготавливается дополнительное соглашение на уменьшение суммы контракта - 450 290,83 рублей (работы приняты по факту).
3. Капитальный ремонт здания отделения хирургии ГБУЗ РТ «Дзун-Хемчикский ММЦ». 
Заключен государственный контракт № 2025.4683 от 19.11.2024 г. с ИП Иргит У.А. на сумму 39 429 636,00 рублей. Согласно графику, срок выполнения работ с 01.04.2025 г. до 30.07.2025 г., срок исполнения контракта продлен до 15.08.2025г.
На финансирование и на проверку занесли акты выполненных работ на сумму 3 396 593,50 руб. Направлена на проверку стройконтролю РТ. 
Профинансировано – 35 514 153,61 (в том числе аванс 10%).
Готовность объекта – 87%.
4. Капитальный ремонт стационарного отделения с. Балгазын ГБУЗ РТ «Тандинская ЦКБ».
Заключен государственный контракт № 2025.5619 от 17.01.2025 г. с ООО «Каменщик» на сумму 18 300 000,0 рублей. Согласно графику, срок выполнения работ с 01.04.2025 г. до 30.07.2025 г. Заключено дополнительное соглашение об изменении видов и объемов работ с улучшающими характеристиками без изменения цены контракта.
Работы на объекте начаты с 04.03.2025 г. 
Профинансировано – 17 980 735,60 рублей (по актам). Заключено дополнительное соглашение об уменьшении суммы контракта.
Готовность объекта – 100%. Работы согласно госконтракту выполнены в полном объемк.
5. Капитальный ремонта здания поликлиники ГБУЗ РТ «Тоджинская ЦКБ».
Заключен государственный контракт №2025.0186 от 04.03.2025 с ООО «Развитие» на сумму 28 200 000,00 рублей. Согласно графику, срок выполнения работ с 01.04.2025 г. до 30.07.2025 г., срок исполнения контракта продлен до 31.08.2025г
Авансирование контрактом не предусмотрено. Профинансировано - 13 413 573,65 рублей (из ФБ).
Работы на объекте начаты с 25.04.2025 г.
Готовность – 70%.
Претензия о выполнении работ по графику направлена подрядчику (исх. № 1848/25-АЮ от 07.04.2025 г., исх. № 1962/25-ОО от 10.04.2025 г., исх. № 2097/25-АЮ от 18.04.2025 г., исх. №4327/25-АЮ от 11.08.2025г.).</t>
  </si>
  <si>
    <t>На приобретение 2 передвижных мобильных комплексов для оказания медицинской помощи жителям сельских поселений и малых городов запланировано приобретение двух комплексов (маммограф и флюорограф) предусмотрено – 51 626,57 тыс. рублей, в том числе из федерального бюджета – 51 110,30 тыс. рублей, из республиканского бюджета – 516,27 тыс. рублей. Мероприятие исполнено на сумму 51 626,57 тыс. рублей.
Маммографический и флюорографический комплексы поставлены и переданы в ГБУЗ РТ Дзун-Хемчикский ММЦ. Исполнение 100%.</t>
  </si>
  <si>
    <t xml:space="preserve">По обеспечению детей с сахарным диабетом 1 типа в возрасте от 2-х до 17-ти лет включительно системами непрерывного мониторинга глюкозы запланировано 4 165,70 тыс. рублей. Заключен 1 контракт на сумму 4 165,55 тыс. рублей. Поставлено и оплачено на сумму 4 165,55 тыс. рублей.
</t>
  </si>
  <si>
    <t xml:space="preserve">Для социальной поддержки многодетных семей  необходимыми лекарственными препаратами предусмотрено 5438,0 тыс. рублей. Заключены 13 контрактов на сумму 3 890,10 тыс.рублей. Поставлено и оплачено на сумму 3 890,10 тыс. рублей.
</t>
  </si>
  <si>
    <t xml:space="preserve">Для оснащения (дооснащение и (или) переоснащение) медицинскими изделиями перинатальных центров и родильных домов предусмотрено 215 763,14 тыс. рублей, поставлено и оплачено на сумму 144 710,09 тыс. рублей.
</t>
  </si>
  <si>
    <t xml:space="preserve">На 2025 год запланировано 3479 случаев медицинской реабилитации, которые будут осуществляться в круглосуточном, дневном стационарах и амбулаторно-поликлинических условиях. Фактически за отчетный период проведено 2393 случаев, что составило 68,8% от запланированного, на общую сумму 174 738,45 тысяч рублей.
</t>
  </si>
  <si>
    <t>Оздоровление детей, находящихся на диспансерном наблюдении медицинских организаций в условиях санаторно-курортных учреждений исполнено на сумму 13 761,49 тыс. рублей.</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</si>
  <si>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исполнено на сумму 134 849,93 тыс. рублей.</t>
  </si>
  <si>
    <t xml:space="preserve">На обеспечение деятельности РМК профинансировано 72 819,70 тыс. рублей (на коммунальные услуги, материальные запасы, заработная плата, налоги и др. статьи). 
</t>
  </si>
  <si>
    <t xml:space="preserve">На 2025 год запланирована выплата стипендий студентам Республиканского медицинского колледжа на сумму 3 625,00 тыс. рублей, за 9 мес. 2025 г. выплачено 2 527,15 тыс. рублей. 
</t>
  </si>
  <si>
    <t xml:space="preserve">На обеспечение мероприятий по подготовке средних медицинских работников медицинского колледжа профинансировано 1 423,00 тыс. рублей.
</t>
  </si>
  <si>
    <t xml:space="preserve">В соответствии с Постановлением Правительства Российской Федерации от 26.12.2017 г. № 1640 в 2025 году запланировано предоставить ЕКВ - 31 врачу, из них 27 врачам по 2 млн. рублей и 4 врачам по 1 млн. рублей, 3 средним медицинским работникам.
ФАКТ – 17 медработника (54,8%): 14 врачей (51,9%) и 3 фельдшера (100,0%). Исполнение на 34 047,12 тыс. рублей из 61000,00 тыс. руб. - 55,8%.
Выплаты на 01 сентября перечислены 14 врачам и 3 средним медработникам:
-  врач-фтизиатр ГБУЗ РТ «Тандинская ЦКБ им. М.Т. Оюна»;
- врач-фтизиатр ГБУЗ РТ «Бай-Тайгинская ЦКБ»;
- врач-терапевт участковый ГБУЗ РТ «Тоджинская ЦКБ»;
- врач-хирург ГБУЗ РТ «Чеди-Хольская ЦКБ»;
- врач-психиатр-нарколог ГБУЗ РТ «Тес-Хемская ЦКБ»;
- заведующий ФАП – фельдшер с. Адыр-Кежиг ГБУЗ РТ «Тоджинская ЦКБ»;
- акушерка ФАП с. Алдан-Маадыр ГБУЗ РТ «Сут-Хольская ЦКБ»;
- заведующий ФАП - фельдшер с. Шивилиг ГБУЗ РТ «Пий-Хемская ЦКБ»;
- врач-невролог ГБУЗ РТ «Эрзинская ЦКБ»;
- врач-хирург ГБУЗ РТ «Эрзинская ЦКБ»;
- врач-терапевт участковый БУЗ РТ «Тандинская ЦКБ им. М.Т. Оюна»;
- врач-педиатр участковый ГБУЗ РТ «Тоджинская ЦКБ»;
- врач-терапевт участковый врачебной амбулатории с. Балгазын ГБУЗ РТ «Тандинская ЦКБ им. М.Т. Оюна»;
- врач-фтизиатр ГБУЗ РТ «Овюрская ЦКБ».
</t>
  </si>
  <si>
    <t xml:space="preserve">Выплаты предоставлены на общую сумму 40 716,83 тыс. рублей.
</t>
  </si>
  <si>
    <t xml:space="preserve">На 2025 год запланирована выплата стипендий студентам, обучающимся по договору о целевом обучении на сумму 164,50 тыс. рублей, за 9 мес. 2025 г. выплачено 12,34 тыс. рублей. 
</t>
  </si>
  <si>
    <t xml:space="preserve">На 2025 год запланирована выплата стипендий врачам, осваивающим образовательные программы ординатуры по договорам о целевом обучении на сумму 3 333,60 тыс. рублей, за 9 мес. 2025 г. выплачено 2 167,68 тыс. рублей. 
</t>
  </si>
  <si>
    <t>За отчетный период на медицинское страхование неработающего населения направлены  3 158 082,94 тыс. рублей.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</si>
</sst>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8"/>
      <name val="Calibri"/>
      <family val="2"/>
      <scheme val="minor"/>
    </font>
    <font>
      <sz val="11"/>
      <name val="Times New Roman"/>
      <family val="1"/>
      <charset val="204"/>
    </font>
    <font>
      <sz val="9"/>
      <name val="Times New Roman"/>
      <family val="1"/>
      <charset val="204"/>
    </font>
    <font>
      <u/>
      <sz val="1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u/>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74">
    <xf numFmtId="0" fontId="0" fillId="0" borderId="0" xfId="0"/>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7" fontId="3"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7" fillId="0" borderId="0" xfId="0" applyFont="1"/>
    <xf numFmtId="0" fontId="7" fillId="3" borderId="0" xfId="0" applyFont="1" applyFill="1"/>
    <xf numFmtId="2" fontId="7" fillId="2" borderId="1" xfId="0" applyNumberFormat="1" applyFont="1" applyFill="1" applyBorder="1" applyAlignment="1">
      <alignment horizontal="center" vertical="center" wrapText="1"/>
    </xf>
    <xf numFmtId="0" fontId="7" fillId="4" borderId="0" xfId="0" applyFont="1" applyFill="1"/>
    <xf numFmtId="2" fontId="7" fillId="3" borderId="1" xfId="0" applyNumberFormat="1" applyFont="1" applyFill="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justify" vertical="center" wrapText="1"/>
    </xf>
    <xf numFmtId="2" fontId="7" fillId="0" borderId="1" xfId="0" applyNumberFormat="1"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justify" vertical="center" wrapText="1"/>
    </xf>
    <xf numFmtId="0" fontId="7" fillId="0" borderId="0" xfId="0" applyFont="1" applyAlignment="1">
      <alignment horizontal="center" vertical="center" wrapText="1"/>
    </xf>
    <xf numFmtId="164" fontId="7" fillId="5" borderId="0" xfId="0" applyNumberFormat="1" applyFont="1" applyFill="1" applyAlignment="1">
      <alignment horizontal="center" vertical="center" wrapText="1"/>
    </xf>
    <xf numFmtId="2" fontId="7" fillId="4"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right"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vertical="top" wrapText="1"/>
    </xf>
    <xf numFmtId="0" fontId="7" fillId="0" borderId="1" xfId="0" applyFont="1" applyFill="1" applyBorder="1"/>
    <xf numFmtId="0" fontId="7" fillId="0" borderId="0" xfId="0" applyFont="1" applyFill="1"/>
    <xf numFmtId="0" fontId="0" fillId="0" borderId="0" xfId="0" applyAlignment="1">
      <alignment wrapText="1"/>
    </xf>
    <xf numFmtId="0" fontId="7"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7" fillId="0" borderId="0" xfId="0" applyFont="1" applyFill="1" applyAlignment="1">
      <alignment vertical="top" wrapText="1"/>
    </xf>
    <xf numFmtId="0" fontId="7" fillId="0" borderId="0" xfId="0" applyFont="1" applyFill="1" applyAlignment="1">
      <alignment wrapText="1"/>
    </xf>
    <xf numFmtId="0" fontId="3"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7" fillId="4" borderId="1" xfId="0" applyFont="1" applyFill="1" applyBorder="1"/>
    <xf numFmtId="0" fontId="7" fillId="4" borderId="1" xfId="0" applyFont="1" applyFill="1" applyBorder="1" applyAlignment="1">
      <alignment vertical="top"/>
    </xf>
    <xf numFmtId="0" fontId="7" fillId="4" borderId="1" xfId="0" applyFont="1" applyFill="1" applyBorder="1" applyAlignment="1">
      <alignment horizontal="left"/>
    </xf>
    <xf numFmtId="0" fontId="7" fillId="4" borderId="0" xfId="0" applyFont="1" applyFill="1" applyAlignment="1">
      <alignment vertical="top" wrapText="1"/>
    </xf>
    <xf numFmtId="0" fontId="7" fillId="4" borderId="1" xfId="0" applyFont="1" applyFill="1" applyBorder="1" applyAlignment="1">
      <alignment vertical="top" wrapText="1"/>
    </xf>
    <xf numFmtId="0" fontId="7" fillId="3" borderId="1" xfId="0" applyFont="1" applyFill="1" applyBorder="1"/>
    <xf numFmtId="16" fontId="3"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0" xfId="0" applyFont="1" applyFill="1" applyAlignment="1">
      <alignment vertical="top"/>
    </xf>
    <xf numFmtId="17" fontId="3"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top" wrapText="1"/>
    </xf>
    <xf numFmtId="2" fontId="8" fillId="0" borderId="1" xfId="0" applyNumberFormat="1" applyFont="1" applyFill="1" applyBorder="1" applyAlignment="1">
      <alignment horizontal="center" vertical="center" wrapText="1"/>
    </xf>
    <xf numFmtId="0" fontId="7" fillId="0" borderId="3" xfId="0" applyFont="1" applyFill="1" applyBorder="1" applyAlignment="1">
      <alignment vertical="top" wrapText="1"/>
    </xf>
    <xf numFmtId="0" fontId="3" fillId="3" borderId="1" xfId="0"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wrapText="1"/>
    </xf>
    <xf numFmtId="0" fontId="5" fillId="0" borderId="1" xfId="0" applyFont="1" applyFill="1" applyBorder="1" applyAlignment="1">
      <alignment vertical="top" wrapText="1"/>
    </xf>
    <xf numFmtId="0" fontId="5" fillId="0" borderId="1" xfId="0" applyFont="1" applyFill="1" applyBorder="1" applyAlignment="1">
      <alignment vertical="center" wrapText="1"/>
    </xf>
    <xf numFmtId="0" fontId="3" fillId="0" borderId="1" xfId="0" applyFont="1" applyFill="1" applyBorder="1" applyAlignment="1">
      <alignment vertical="top" wrapText="1"/>
    </xf>
    <xf numFmtId="0" fontId="7" fillId="0" borderId="1" xfId="0" applyFont="1" applyFill="1" applyBorder="1" applyAlignment="1">
      <alignment vertical="top"/>
    </xf>
    <xf numFmtId="2" fontId="7" fillId="0" borderId="0" xfId="0" applyNumberFormat="1" applyFont="1" applyFill="1" applyAlignment="1">
      <alignment horizontal="center" vertical="center" wrapText="1"/>
    </xf>
    <xf numFmtId="0" fontId="7" fillId="4" borderId="1" xfId="0" applyFont="1" applyFill="1" applyBorder="1" applyAlignment="1">
      <alignment horizontal="left" vertical="top" wrapText="1"/>
    </xf>
    <xf numFmtId="0" fontId="6"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4" borderId="3" xfId="0"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5"/>
  <sheetViews>
    <sheetView tabSelected="1" view="pageBreakPreview" zoomScaleNormal="100" zoomScaleSheetLayoutView="100" workbookViewId="0">
      <pane xSplit="3" ySplit="7" topLeftCell="D8" activePane="bottomRight" state="frozen"/>
      <selection pane="topRight" activeCell="D1" sqref="D1"/>
      <selection pane="bottomLeft" activeCell="A8" sqref="A8"/>
      <selection pane="bottomRight" activeCell="D9" sqref="D9"/>
    </sheetView>
  </sheetViews>
  <sheetFormatPr defaultColWidth="9.140625" defaultRowHeight="15" x14ac:dyDescent="0.25"/>
  <cols>
    <col min="1" max="1" width="5.5703125" style="23" customWidth="1"/>
    <col min="2" max="2" width="32" style="24" customWidth="1"/>
    <col min="3" max="3" width="15.42578125" style="25" customWidth="1"/>
    <col min="4" max="4" width="15.85546875" style="25" customWidth="1"/>
    <col min="5" max="5" width="12" style="25" customWidth="1"/>
    <col min="6" max="6" width="12.5703125" style="25" customWidth="1"/>
    <col min="7" max="7" width="13.7109375" style="25" hidden="1" customWidth="1"/>
    <col min="8" max="8" width="17.140625" style="25" customWidth="1"/>
    <col min="9" max="9" width="15.28515625" style="25" hidden="1" customWidth="1"/>
    <col min="10" max="10" width="15.28515625" style="25" customWidth="1"/>
    <col min="11" max="11" width="7.28515625" style="25" hidden="1" customWidth="1"/>
    <col min="12" max="12" width="5.85546875" style="25" hidden="1" customWidth="1"/>
    <col min="13" max="13" width="14.85546875" style="25" customWidth="1"/>
    <col min="14" max="14" width="16" style="25" customWidth="1"/>
    <col min="15" max="15" width="78.42578125" style="34" customWidth="1"/>
    <col min="16" max="16384" width="9.140625" style="15"/>
  </cols>
  <sheetData>
    <row r="1" spans="1:15" ht="15.75" customHeight="1" x14ac:dyDescent="0.25">
      <c r="A1" s="1"/>
      <c r="B1" s="11"/>
      <c r="C1" s="10"/>
      <c r="D1" s="10"/>
      <c r="E1" s="10"/>
      <c r="F1" s="10"/>
      <c r="G1" s="10"/>
      <c r="H1" s="10"/>
      <c r="I1" s="10"/>
      <c r="J1" s="10"/>
      <c r="K1" s="10"/>
      <c r="L1" s="10"/>
      <c r="M1" s="10"/>
      <c r="N1" s="10"/>
      <c r="O1" s="29" t="s">
        <v>6</v>
      </c>
    </row>
    <row r="2" spans="1:15" ht="32.25" customHeight="1" x14ac:dyDescent="0.25">
      <c r="A2" s="1"/>
      <c r="B2" s="69" t="s">
        <v>95</v>
      </c>
      <c r="C2" s="69"/>
      <c r="D2" s="69"/>
      <c r="E2" s="69"/>
      <c r="F2" s="69"/>
      <c r="G2" s="69"/>
      <c r="H2" s="69"/>
      <c r="I2" s="69"/>
      <c r="J2" s="69"/>
      <c r="K2" s="69"/>
      <c r="L2" s="69"/>
      <c r="M2" s="69"/>
      <c r="N2" s="69"/>
      <c r="O2" s="69"/>
    </row>
    <row r="3" spans="1:15" ht="18.75" customHeight="1" x14ac:dyDescent="0.25">
      <c r="A3" s="1"/>
      <c r="B3" s="11"/>
      <c r="C3" s="70" t="s">
        <v>121</v>
      </c>
      <c r="D3" s="70"/>
      <c r="E3" s="70"/>
      <c r="F3" s="70"/>
      <c r="G3" s="70"/>
      <c r="H3" s="70"/>
      <c r="I3" s="70"/>
      <c r="J3" s="70"/>
      <c r="K3" s="70"/>
      <c r="L3" s="70"/>
      <c r="M3" s="70"/>
      <c r="N3" s="70"/>
      <c r="O3" s="30"/>
    </row>
    <row r="4" spans="1:15" ht="13.5" customHeight="1" x14ac:dyDescent="0.25">
      <c r="A4" s="10" t="s">
        <v>0</v>
      </c>
      <c r="B4" s="72" t="s">
        <v>8</v>
      </c>
      <c r="C4" s="69" t="s">
        <v>7</v>
      </c>
      <c r="D4" s="69"/>
      <c r="E4" s="69"/>
      <c r="F4" s="69"/>
      <c r="G4" s="69"/>
      <c r="H4" s="69"/>
      <c r="I4" s="69"/>
      <c r="J4" s="69"/>
      <c r="K4" s="69"/>
      <c r="L4" s="69"/>
      <c r="M4" s="69"/>
      <c r="N4" s="69"/>
      <c r="O4" s="71" t="s">
        <v>2</v>
      </c>
    </row>
    <row r="5" spans="1:15" ht="29.25" customHeight="1" x14ac:dyDescent="0.25">
      <c r="A5" s="10" t="s">
        <v>1</v>
      </c>
      <c r="B5" s="72"/>
      <c r="C5" s="69" t="s">
        <v>5</v>
      </c>
      <c r="D5" s="69"/>
      <c r="E5" s="69" t="s">
        <v>10</v>
      </c>
      <c r="F5" s="69"/>
      <c r="G5" s="69" t="s">
        <v>11</v>
      </c>
      <c r="H5" s="69"/>
      <c r="I5" s="69"/>
      <c r="J5" s="69"/>
      <c r="K5" s="69" t="s">
        <v>13</v>
      </c>
      <c r="L5" s="69"/>
      <c r="M5" s="69" t="s">
        <v>97</v>
      </c>
      <c r="N5" s="69"/>
      <c r="O5" s="71"/>
    </row>
    <row r="6" spans="1:15" ht="48.75" customHeight="1" x14ac:dyDescent="0.25">
      <c r="A6" s="10"/>
      <c r="B6" s="72"/>
      <c r="C6" s="10" t="s">
        <v>9</v>
      </c>
      <c r="D6" s="10" t="s">
        <v>4</v>
      </c>
      <c r="E6" s="10" t="s">
        <v>3</v>
      </c>
      <c r="F6" s="2" t="s">
        <v>4</v>
      </c>
      <c r="G6" s="10" t="s">
        <v>98</v>
      </c>
      <c r="H6" s="2" t="s">
        <v>16</v>
      </c>
      <c r="I6" s="10" t="s">
        <v>12</v>
      </c>
      <c r="J6" s="2" t="s">
        <v>15</v>
      </c>
      <c r="K6" s="10" t="s">
        <v>9</v>
      </c>
      <c r="L6" s="10" t="s">
        <v>4</v>
      </c>
      <c r="M6" s="10" t="s">
        <v>9</v>
      </c>
      <c r="N6" s="10" t="s">
        <v>14</v>
      </c>
      <c r="O6" s="71"/>
    </row>
    <row r="7" spans="1:15" ht="19.5" customHeight="1" x14ac:dyDescent="0.25">
      <c r="A7" s="10">
        <v>1</v>
      </c>
      <c r="B7" s="10">
        <v>2</v>
      </c>
      <c r="C7" s="10">
        <v>3</v>
      </c>
      <c r="D7" s="10">
        <v>4</v>
      </c>
      <c r="E7" s="10">
        <v>5</v>
      </c>
      <c r="F7" s="2">
        <v>6</v>
      </c>
      <c r="G7" s="10">
        <v>7</v>
      </c>
      <c r="H7" s="10">
        <v>8</v>
      </c>
      <c r="I7" s="10">
        <v>9</v>
      </c>
      <c r="J7" s="2">
        <v>10</v>
      </c>
      <c r="K7" s="10">
        <v>11</v>
      </c>
      <c r="L7" s="10">
        <v>12</v>
      </c>
      <c r="M7" s="10">
        <v>13</v>
      </c>
      <c r="N7" s="10">
        <v>14</v>
      </c>
      <c r="O7" s="31">
        <v>15</v>
      </c>
    </row>
    <row r="8" spans="1:15" s="16" customFormat="1" ht="61.5" customHeight="1" x14ac:dyDescent="0.25">
      <c r="A8" s="3">
        <v>1</v>
      </c>
      <c r="B8" s="12" t="s">
        <v>17</v>
      </c>
      <c r="C8" s="42">
        <f>E8+H8+K8+M8</f>
        <v>15168779.050000001</v>
      </c>
      <c r="D8" s="42">
        <f>F8+J8+L8+N8</f>
        <v>10431589.607818998</v>
      </c>
      <c r="E8" s="42">
        <f>E9+E10+E11+E12+E13+E14+E15+E16+E17+E18+E19+E20+E21+E22+E23+E24+E25+E26+E27+E28+E29+E30+E31+E32+E33+E34+E35+E36+E37+E38+E39+E40+E41+E42+E43+E44+E45+E46+E47+E48+E49+E50+E52+E54+E56+E57+E63+E66+E67+E68+E69+E70+E72+E74+E75+E76</f>
        <v>1381089.4</v>
      </c>
      <c r="F8" s="42">
        <f>F9+F10+F11+F12+F13+F14+F15+F16+F17+F18+F19+F20+F21+F22+F23+F24+F25+F26+F27+F28+F29+F30+F31+F32+F33+F34+F35+F36+F37+F38+F39+F40+F41+F42+F43+F44+F45+F46+F47+F48+F49+F50+F52+F54+F56+F57+F63+F66+F67+F68+F69+F70+F72+F74+F75+F76</f>
        <v>890439.14568199986</v>
      </c>
      <c r="G8" s="42">
        <f t="shared" ref="G8:N8" si="0">G9+G10+G11+G12+G13+G14+G15+G16+G17+G18+G19+G20+G21+G22+G23+G24+G25+G26+G27+G28+G29+G30+G31+G32+G33+G34+G35+G36+G37+G38+G39+G40+G41+G42+G43+G44+G45+G46+G47+G48+G49+G50+G52+G54+G56+G57+G63+G66+G67+G68+G69+G70+G72+G74+G75+G76</f>
        <v>12706048.04737</v>
      </c>
      <c r="H8" s="42">
        <f t="shared" si="0"/>
        <v>2862963.08</v>
      </c>
      <c r="I8" s="42">
        <f t="shared" si="0"/>
        <v>2841292.1162700001</v>
      </c>
      <c r="J8" s="42">
        <f>J9+J10+J11+J12+J13+J14+J15+J16+J17+J18+J19+J20+J21+J22+J23+J24+J25+J26+J27+J28+J29+J30+J31+J32+J33+J34+J35+J36+J37+J38+J39+J40+J41+J42+J43+J44+J45+J46+J47+J48+J49+J50+J52+J54+J56+J57+J63+J66+J67+J68+J69+J70+J72+J74+J75+J76</f>
        <v>2375672.6655669999</v>
      </c>
      <c r="K8" s="42">
        <f t="shared" si="0"/>
        <v>0</v>
      </c>
      <c r="L8" s="42">
        <f t="shared" si="0"/>
        <v>0</v>
      </c>
      <c r="M8" s="42">
        <f t="shared" si="0"/>
        <v>10924726.57</v>
      </c>
      <c r="N8" s="42">
        <f t="shared" si="0"/>
        <v>7165477.7965699993</v>
      </c>
      <c r="O8" s="58"/>
    </row>
    <row r="9" spans="1:15" s="34" customFormat="1" ht="42" customHeight="1" x14ac:dyDescent="0.25">
      <c r="A9" s="40"/>
      <c r="B9" s="52" t="s">
        <v>18</v>
      </c>
      <c r="C9" s="44">
        <f t="shared" ref="C9:C72" si="1">E9+H9+K9+M9</f>
        <v>861748.14</v>
      </c>
      <c r="D9" s="44">
        <f t="shared" ref="D9:D72" si="2">F9+J9+L9+N9</f>
        <v>546169.799</v>
      </c>
      <c r="E9" s="44"/>
      <c r="F9" s="44"/>
      <c r="G9" s="44">
        <v>453381.98</v>
      </c>
      <c r="H9" s="44"/>
      <c r="I9" s="44"/>
      <c r="J9" s="44"/>
      <c r="K9" s="44"/>
      <c r="L9" s="44"/>
      <c r="M9" s="44">
        <v>861748.14</v>
      </c>
      <c r="N9" s="44">
        <v>546169.799</v>
      </c>
      <c r="O9" s="60" t="s">
        <v>122</v>
      </c>
    </row>
    <row r="10" spans="1:15" s="34" customFormat="1" ht="54.75" customHeight="1" x14ac:dyDescent="0.25">
      <c r="A10" s="40"/>
      <c r="B10" s="52" t="s">
        <v>19</v>
      </c>
      <c r="C10" s="44">
        <f t="shared" si="1"/>
        <v>46083.07</v>
      </c>
      <c r="D10" s="44">
        <f t="shared" si="2"/>
        <v>39985.420709999999</v>
      </c>
      <c r="E10" s="44"/>
      <c r="F10" s="44"/>
      <c r="G10" s="44">
        <v>65068.480000000003</v>
      </c>
      <c r="H10" s="44"/>
      <c r="I10" s="44"/>
      <c r="J10" s="44"/>
      <c r="K10" s="44"/>
      <c r="L10" s="44"/>
      <c r="M10" s="44">
        <v>46083.07</v>
      </c>
      <c r="N10" s="44">
        <v>39985.420709999999</v>
      </c>
      <c r="O10" s="60" t="s">
        <v>123</v>
      </c>
    </row>
    <row r="11" spans="1:15" s="34" customFormat="1" ht="54" customHeight="1" x14ac:dyDescent="0.25">
      <c r="A11" s="40"/>
      <c r="B11" s="52" t="s">
        <v>20</v>
      </c>
      <c r="C11" s="44">
        <f t="shared" si="1"/>
        <v>25639.01</v>
      </c>
      <c r="D11" s="44">
        <f t="shared" si="2"/>
        <v>11933.95</v>
      </c>
      <c r="E11" s="44"/>
      <c r="F11" s="44"/>
      <c r="G11" s="44">
        <v>14027.9</v>
      </c>
      <c r="H11" s="44"/>
      <c r="I11" s="44"/>
      <c r="J11" s="44"/>
      <c r="K11" s="44"/>
      <c r="L11" s="44"/>
      <c r="M11" s="44">
        <v>25639.01</v>
      </c>
      <c r="N11" s="44">
        <v>11933.95</v>
      </c>
      <c r="O11" s="61" t="s">
        <v>124</v>
      </c>
    </row>
    <row r="12" spans="1:15" s="34" customFormat="1" ht="52.5" customHeight="1" x14ac:dyDescent="0.25">
      <c r="A12" s="40"/>
      <c r="B12" s="52" t="s">
        <v>21</v>
      </c>
      <c r="C12" s="44">
        <f t="shared" si="1"/>
        <v>15611.83</v>
      </c>
      <c r="D12" s="44">
        <f t="shared" si="2"/>
        <v>6399.1</v>
      </c>
      <c r="E12" s="44"/>
      <c r="F12" s="44"/>
      <c r="G12" s="44">
        <v>5433.8</v>
      </c>
      <c r="H12" s="44"/>
      <c r="I12" s="44"/>
      <c r="J12" s="44"/>
      <c r="K12" s="44"/>
      <c r="L12" s="44"/>
      <c r="M12" s="44">
        <v>15611.83</v>
      </c>
      <c r="N12" s="44">
        <v>6399.1</v>
      </c>
      <c r="O12" s="61" t="s">
        <v>107</v>
      </c>
    </row>
    <row r="13" spans="1:15" s="34" customFormat="1" ht="46.5" customHeight="1" x14ac:dyDescent="0.25">
      <c r="A13" s="60"/>
      <c r="B13" s="52" t="s">
        <v>22</v>
      </c>
      <c r="C13" s="44">
        <f t="shared" si="1"/>
        <v>117239.47</v>
      </c>
      <c r="D13" s="44">
        <f t="shared" si="2"/>
        <v>81446.063259999995</v>
      </c>
      <c r="E13" s="44"/>
      <c r="F13" s="44"/>
      <c r="G13" s="44">
        <v>104222.5</v>
      </c>
      <c r="H13" s="44"/>
      <c r="I13" s="44"/>
      <c r="J13" s="44"/>
      <c r="K13" s="44"/>
      <c r="L13" s="44"/>
      <c r="M13" s="44">
        <v>117239.47</v>
      </c>
      <c r="N13" s="44">
        <v>81446.063259999995</v>
      </c>
      <c r="O13" s="62" t="s">
        <v>125</v>
      </c>
    </row>
    <row r="14" spans="1:15" s="34" customFormat="1" ht="38.25" customHeight="1" x14ac:dyDescent="0.25">
      <c r="A14" s="60"/>
      <c r="B14" s="67" t="s">
        <v>23</v>
      </c>
      <c r="C14" s="44">
        <f t="shared" si="1"/>
        <v>274136.92</v>
      </c>
      <c r="D14" s="44">
        <f t="shared" si="2"/>
        <v>239305.44</v>
      </c>
      <c r="E14" s="44"/>
      <c r="F14" s="44"/>
      <c r="G14" s="44">
        <v>235739.09</v>
      </c>
      <c r="H14" s="44"/>
      <c r="I14" s="44"/>
      <c r="J14" s="44"/>
      <c r="K14" s="44"/>
      <c r="L14" s="44"/>
      <c r="M14" s="44">
        <v>274136.92</v>
      </c>
      <c r="N14" s="44">
        <v>239305.44</v>
      </c>
      <c r="O14" s="63" t="s">
        <v>126</v>
      </c>
    </row>
    <row r="15" spans="1:15" s="34" customFormat="1" ht="42" customHeight="1" x14ac:dyDescent="0.25">
      <c r="A15" s="60"/>
      <c r="B15" s="52" t="s">
        <v>24</v>
      </c>
      <c r="C15" s="44">
        <f t="shared" si="1"/>
        <v>296770.45</v>
      </c>
      <c r="D15" s="44">
        <f t="shared" si="2"/>
        <v>185237.96771</v>
      </c>
      <c r="E15" s="44"/>
      <c r="F15" s="44"/>
      <c r="G15" s="44">
        <v>259446.81</v>
      </c>
      <c r="H15" s="44"/>
      <c r="I15" s="44"/>
      <c r="J15" s="44"/>
      <c r="K15" s="44"/>
      <c r="L15" s="44"/>
      <c r="M15" s="44">
        <v>296770.45</v>
      </c>
      <c r="N15" s="44">
        <v>185237.96771</v>
      </c>
      <c r="O15" s="61" t="s">
        <v>127</v>
      </c>
    </row>
    <row r="16" spans="1:15" s="34" customFormat="1" ht="45" customHeight="1" x14ac:dyDescent="0.25">
      <c r="A16" s="60"/>
      <c r="B16" s="52" t="s">
        <v>99</v>
      </c>
      <c r="C16" s="44">
        <f t="shared" si="1"/>
        <v>1689436.3</v>
      </c>
      <c r="D16" s="44">
        <f t="shared" si="2"/>
        <v>1023171.5919100001</v>
      </c>
      <c r="E16" s="44"/>
      <c r="F16" s="44"/>
      <c r="G16" s="44">
        <v>1926486.74</v>
      </c>
      <c r="H16" s="44"/>
      <c r="I16" s="44"/>
      <c r="J16" s="44"/>
      <c r="K16" s="44"/>
      <c r="L16" s="44"/>
      <c r="M16" s="44">
        <v>1689436.3</v>
      </c>
      <c r="N16" s="44">
        <v>1023171.5919100001</v>
      </c>
      <c r="O16" s="61" t="s">
        <v>128</v>
      </c>
    </row>
    <row r="17" spans="1:16" s="34" customFormat="1" ht="42" customHeight="1" x14ac:dyDescent="0.25">
      <c r="A17" s="60"/>
      <c r="B17" s="52" t="s">
        <v>25</v>
      </c>
      <c r="C17" s="44">
        <f t="shared" si="1"/>
        <v>943702.94</v>
      </c>
      <c r="D17" s="44">
        <f t="shared" si="2"/>
        <v>600950.95960850629</v>
      </c>
      <c r="E17" s="44"/>
      <c r="F17" s="44"/>
      <c r="G17" s="44">
        <v>660456.41</v>
      </c>
      <c r="H17" s="44"/>
      <c r="I17" s="44"/>
      <c r="J17" s="44"/>
      <c r="K17" s="44"/>
      <c r="L17" s="44"/>
      <c r="M17" s="44">
        <v>943702.94</v>
      </c>
      <c r="N17" s="44">
        <v>600950.95960850629</v>
      </c>
      <c r="O17" s="62" t="s">
        <v>129</v>
      </c>
    </row>
    <row r="18" spans="1:16" s="34" customFormat="1" ht="45" customHeight="1" x14ac:dyDescent="0.25">
      <c r="A18" s="60"/>
      <c r="B18" s="52" t="s">
        <v>26</v>
      </c>
      <c r="C18" s="44">
        <f t="shared" si="1"/>
        <v>7985.69</v>
      </c>
      <c r="D18" s="44">
        <f t="shared" si="2"/>
        <v>5601.5853999999999</v>
      </c>
      <c r="E18" s="44"/>
      <c r="F18" s="44"/>
      <c r="G18" s="44">
        <v>10733.02</v>
      </c>
      <c r="H18" s="44"/>
      <c r="I18" s="44"/>
      <c r="J18" s="44"/>
      <c r="K18" s="44"/>
      <c r="L18" s="44"/>
      <c r="M18" s="44">
        <v>7985.69</v>
      </c>
      <c r="N18" s="44">
        <v>5601.5853999999999</v>
      </c>
      <c r="O18" s="62" t="s">
        <v>130</v>
      </c>
    </row>
    <row r="19" spans="1:16" s="34" customFormat="1" ht="42" customHeight="1" x14ac:dyDescent="0.25">
      <c r="A19" s="60"/>
      <c r="B19" s="52" t="s">
        <v>27</v>
      </c>
      <c r="C19" s="44">
        <f t="shared" si="1"/>
        <v>686955.66</v>
      </c>
      <c r="D19" s="44">
        <f t="shared" si="2"/>
        <v>456695.72814999992</v>
      </c>
      <c r="E19" s="44"/>
      <c r="F19" s="44"/>
      <c r="G19" s="44">
        <v>585147.82999999996</v>
      </c>
      <c r="H19" s="44"/>
      <c r="I19" s="44"/>
      <c r="J19" s="44"/>
      <c r="K19" s="44"/>
      <c r="L19" s="44"/>
      <c r="M19" s="44">
        <v>686955.66</v>
      </c>
      <c r="N19" s="44">
        <v>456695.72814999992</v>
      </c>
      <c r="O19" s="61" t="s">
        <v>131</v>
      </c>
    </row>
    <row r="20" spans="1:16" s="34" customFormat="1" ht="59.25" customHeight="1" x14ac:dyDescent="0.25">
      <c r="A20" s="40"/>
      <c r="B20" s="52" t="s">
        <v>28</v>
      </c>
      <c r="C20" s="44">
        <f t="shared" si="1"/>
        <v>81075.94</v>
      </c>
      <c r="D20" s="44">
        <f t="shared" si="2"/>
        <v>46453.440799999997</v>
      </c>
      <c r="E20" s="41"/>
      <c r="F20" s="41"/>
      <c r="G20" s="41">
        <v>57551.67</v>
      </c>
      <c r="H20" s="41"/>
      <c r="I20" s="41"/>
      <c r="J20" s="41"/>
      <c r="K20" s="41"/>
      <c r="L20" s="41"/>
      <c r="M20" s="41">
        <v>81075.94</v>
      </c>
      <c r="N20" s="41">
        <v>46453.440799999997</v>
      </c>
      <c r="O20" s="32" t="s">
        <v>132</v>
      </c>
    </row>
    <row r="21" spans="1:16" s="34" customFormat="1" ht="59.25" customHeight="1" x14ac:dyDescent="0.25">
      <c r="A21" s="51"/>
      <c r="B21" s="52" t="s">
        <v>29</v>
      </c>
      <c r="C21" s="44">
        <f t="shared" si="1"/>
        <v>24950.07</v>
      </c>
      <c r="D21" s="44">
        <f t="shared" si="2"/>
        <v>17396.070199999998</v>
      </c>
      <c r="E21" s="41"/>
      <c r="F21" s="41"/>
      <c r="G21" s="41">
        <v>14846.53</v>
      </c>
      <c r="H21" s="41"/>
      <c r="I21" s="41"/>
      <c r="J21" s="41"/>
      <c r="K21" s="41"/>
      <c r="L21" s="41"/>
      <c r="M21" s="41">
        <v>24950.07</v>
      </c>
      <c r="N21" s="41">
        <v>17396.070199999998</v>
      </c>
      <c r="O21" s="32" t="s">
        <v>133</v>
      </c>
    </row>
    <row r="22" spans="1:16" s="34" customFormat="1" ht="60.75" customHeight="1" x14ac:dyDescent="0.25">
      <c r="A22" s="51"/>
      <c r="B22" s="52" t="s">
        <v>30</v>
      </c>
      <c r="C22" s="44">
        <f t="shared" si="1"/>
        <v>17543.55</v>
      </c>
      <c r="D22" s="44">
        <f t="shared" si="2"/>
        <v>12716.54552</v>
      </c>
      <c r="E22" s="41"/>
      <c r="F22" s="41"/>
      <c r="G22" s="41">
        <v>38370.5</v>
      </c>
      <c r="H22" s="41"/>
      <c r="I22" s="41"/>
      <c r="J22" s="41"/>
      <c r="K22" s="41"/>
      <c r="L22" s="41"/>
      <c r="M22" s="41">
        <v>17543.55</v>
      </c>
      <c r="N22" s="41">
        <v>12716.54552</v>
      </c>
      <c r="O22" s="32" t="s">
        <v>134</v>
      </c>
    </row>
    <row r="23" spans="1:16" s="34" customFormat="1" ht="45.75" customHeight="1" x14ac:dyDescent="0.25">
      <c r="A23" s="51"/>
      <c r="B23" s="52" t="s">
        <v>31</v>
      </c>
      <c r="C23" s="44">
        <f t="shared" si="1"/>
        <v>400194.13</v>
      </c>
      <c r="D23" s="44">
        <f t="shared" si="2"/>
        <v>249437.75503999999</v>
      </c>
      <c r="E23" s="41"/>
      <c r="F23" s="41"/>
      <c r="G23" s="41">
        <v>237456.85</v>
      </c>
      <c r="H23" s="41"/>
      <c r="I23" s="41"/>
      <c r="J23" s="41"/>
      <c r="K23" s="41"/>
      <c r="L23" s="41"/>
      <c r="M23" s="41">
        <v>400194.13</v>
      </c>
      <c r="N23" s="41">
        <v>249437.75503999999</v>
      </c>
      <c r="O23" s="32" t="s">
        <v>135</v>
      </c>
    </row>
    <row r="24" spans="1:16" s="34" customFormat="1" ht="49.5" customHeight="1" x14ac:dyDescent="0.25">
      <c r="A24" s="51"/>
      <c r="B24" s="52" t="s">
        <v>32</v>
      </c>
      <c r="C24" s="44">
        <f t="shared" si="1"/>
        <v>22281</v>
      </c>
      <c r="D24" s="44">
        <f t="shared" si="2"/>
        <v>22280.707709999999</v>
      </c>
      <c r="E24" s="41"/>
      <c r="F24" s="41"/>
      <c r="G24" s="41">
        <v>12280</v>
      </c>
      <c r="H24" s="41">
        <v>22281</v>
      </c>
      <c r="I24" s="41">
        <v>22281</v>
      </c>
      <c r="J24" s="41">
        <v>22280.707709999999</v>
      </c>
      <c r="K24" s="41"/>
      <c r="L24" s="41"/>
      <c r="M24" s="41"/>
      <c r="N24" s="41"/>
      <c r="O24" s="64" t="s">
        <v>104</v>
      </c>
    </row>
    <row r="25" spans="1:16" s="34" customFormat="1" ht="43.5" customHeight="1" x14ac:dyDescent="0.25">
      <c r="A25" s="51"/>
      <c r="B25" s="52" t="s">
        <v>33</v>
      </c>
      <c r="C25" s="44">
        <f t="shared" si="1"/>
        <v>269502</v>
      </c>
      <c r="D25" s="44">
        <f t="shared" si="2"/>
        <v>266286.79074999999</v>
      </c>
      <c r="E25" s="41"/>
      <c r="F25" s="41"/>
      <c r="G25" s="41">
        <v>92022.15</v>
      </c>
      <c r="H25" s="41">
        <v>269502</v>
      </c>
      <c r="I25" s="41">
        <v>254921.50627000001</v>
      </c>
      <c r="J25" s="41">
        <v>266286.79074999999</v>
      </c>
      <c r="K25" s="41"/>
      <c r="L25" s="41"/>
      <c r="M25" s="41"/>
      <c r="N25" s="41"/>
      <c r="O25" s="32" t="s">
        <v>136</v>
      </c>
    </row>
    <row r="26" spans="1:16" s="34" customFormat="1" ht="43.5" customHeight="1" x14ac:dyDescent="0.25">
      <c r="A26" s="51"/>
      <c r="B26" s="52" t="s">
        <v>34</v>
      </c>
      <c r="C26" s="44">
        <f t="shared" si="1"/>
        <v>1141742.8600000001</v>
      </c>
      <c r="D26" s="44">
        <f t="shared" si="2"/>
        <v>751305.95991776779</v>
      </c>
      <c r="E26" s="41"/>
      <c r="F26" s="41"/>
      <c r="G26" s="41">
        <v>1012473.48</v>
      </c>
      <c r="H26" s="41">
        <v>32487</v>
      </c>
      <c r="I26" s="41">
        <v>32228</v>
      </c>
      <c r="J26" s="41">
        <v>27272.401000000002</v>
      </c>
      <c r="K26" s="41"/>
      <c r="L26" s="41"/>
      <c r="M26" s="41">
        <v>1109255.8600000001</v>
      </c>
      <c r="N26" s="65">
        <v>724033.55891776783</v>
      </c>
      <c r="O26" s="32" t="s">
        <v>137</v>
      </c>
    </row>
    <row r="27" spans="1:16" s="34" customFormat="1" ht="63" customHeight="1" x14ac:dyDescent="0.25">
      <c r="A27" s="51"/>
      <c r="B27" s="52" t="s">
        <v>35</v>
      </c>
      <c r="C27" s="44">
        <f t="shared" si="1"/>
        <v>142991</v>
      </c>
      <c r="D27" s="44">
        <f t="shared" si="2"/>
        <v>100894.04723</v>
      </c>
      <c r="E27" s="41"/>
      <c r="F27" s="41"/>
      <c r="G27" s="41">
        <v>72731.399999999994</v>
      </c>
      <c r="H27" s="41">
        <v>142991</v>
      </c>
      <c r="I27" s="41">
        <v>129799</v>
      </c>
      <c r="J27" s="41">
        <v>100894.04723</v>
      </c>
      <c r="K27" s="41"/>
      <c r="L27" s="41"/>
      <c r="M27" s="41"/>
      <c r="N27" s="41"/>
      <c r="O27" s="36" t="s">
        <v>138</v>
      </c>
    </row>
    <row r="28" spans="1:16" s="34" customFormat="1" ht="63" customHeight="1" x14ac:dyDescent="0.25">
      <c r="A28" s="51"/>
      <c r="B28" s="52" t="s">
        <v>36</v>
      </c>
      <c r="C28" s="44">
        <f t="shared" si="1"/>
        <v>84148</v>
      </c>
      <c r="D28" s="44">
        <f t="shared" si="2"/>
        <v>69228.110520000002</v>
      </c>
      <c r="E28" s="41"/>
      <c r="F28" s="41"/>
      <c r="G28" s="41">
        <v>48320.800000000003</v>
      </c>
      <c r="H28" s="41">
        <v>84148</v>
      </c>
      <c r="I28" s="41">
        <v>84281</v>
      </c>
      <c r="J28" s="41">
        <v>69228.110520000002</v>
      </c>
      <c r="K28" s="41"/>
      <c r="L28" s="41"/>
      <c r="M28" s="41"/>
      <c r="N28" s="41"/>
      <c r="O28" s="36" t="s">
        <v>139</v>
      </c>
      <c r="P28" s="53"/>
    </row>
    <row r="29" spans="1:16" s="34" customFormat="1" ht="63" customHeight="1" x14ac:dyDescent="0.25">
      <c r="A29" s="40"/>
      <c r="B29" s="52" t="s">
        <v>37</v>
      </c>
      <c r="C29" s="44">
        <f t="shared" si="1"/>
        <v>525398</v>
      </c>
      <c r="D29" s="44">
        <f t="shared" si="2"/>
        <v>423857.20052999997</v>
      </c>
      <c r="E29" s="41"/>
      <c r="F29" s="41"/>
      <c r="G29" s="41">
        <v>342862.1</v>
      </c>
      <c r="H29" s="41">
        <v>525398</v>
      </c>
      <c r="I29" s="41">
        <v>516868</v>
      </c>
      <c r="J29" s="41">
        <v>423857.20052999997</v>
      </c>
      <c r="K29" s="41"/>
      <c r="L29" s="41"/>
      <c r="M29" s="41"/>
      <c r="N29" s="41"/>
      <c r="O29" s="32" t="s">
        <v>140</v>
      </c>
      <c r="P29" s="53"/>
    </row>
    <row r="30" spans="1:16" s="34" customFormat="1" ht="63" customHeight="1" x14ac:dyDescent="0.25">
      <c r="A30" s="40"/>
      <c r="B30" s="52" t="s">
        <v>38</v>
      </c>
      <c r="C30" s="44">
        <f t="shared" si="1"/>
        <v>89166</v>
      </c>
      <c r="D30" s="44">
        <f t="shared" si="2"/>
        <v>73636</v>
      </c>
      <c r="E30" s="41"/>
      <c r="F30" s="41"/>
      <c r="G30" s="41">
        <v>29044.6</v>
      </c>
      <c r="H30" s="41">
        <v>89166</v>
      </c>
      <c r="I30" s="41">
        <v>88805</v>
      </c>
      <c r="J30" s="41">
        <v>73636</v>
      </c>
      <c r="K30" s="41"/>
      <c r="L30" s="41"/>
      <c r="M30" s="41"/>
      <c r="N30" s="41"/>
      <c r="O30" s="32" t="s">
        <v>141</v>
      </c>
    </row>
    <row r="31" spans="1:16" s="34" customFormat="1" ht="63" customHeight="1" x14ac:dyDescent="0.25">
      <c r="A31" s="40"/>
      <c r="B31" s="52" t="s">
        <v>39</v>
      </c>
      <c r="C31" s="44">
        <f t="shared" si="1"/>
        <v>5309149.1399999997</v>
      </c>
      <c r="D31" s="44">
        <f t="shared" si="2"/>
        <v>3731146.8225237257</v>
      </c>
      <c r="E31" s="41"/>
      <c r="F31" s="41"/>
      <c r="G31" s="41">
        <v>4454650.5</v>
      </c>
      <c r="H31" s="41">
        <v>982751.6</v>
      </c>
      <c r="I31" s="41">
        <v>930636</v>
      </c>
      <c r="J31" s="41">
        <v>812604.00217999995</v>
      </c>
      <c r="K31" s="41"/>
      <c r="L31" s="41"/>
      <c r="M31" s="41">
        <v>4326397.54</v>
      </c>
      <c r="N31" s="41">
        <v>2918542.8203437258</v>
      </c>
      <c r="O31" s="32" t="s">
        <v>142</v>
      </c>
    </row>
    <row r="32" spans="1:16" s="34" customFormat="1" ht="63" customHeight="1" x14ac:dyDescent="0.25">
      <c r="A32" s="40"/>
      <c r="B32" s="52" t="s">
        <v>40</v>
      </c>
      <c r="C32" s="44">
        <f t="shared" si="1"/>
        <v>313459.5</v>
      </c>
      <c r="D32" s="44">
        <f t="shared" si="2"/>
        <v>255750.72984000001</v>
      </c>
      <c r="E32" s="41"/>
      <c r="F32" s="41"/>
      <c r="G32" s="41">
        <v>225833.8</v>
      </c>
      <c r="H32" s="41">
        <v>313459.5</v>
      </c>
      <c r="I32" s="41">
        <v>311028</v>
      </c>
      <c r="J32" s="41">
        <v>255750.72984000001</v>
      </c>
      <c r="K32" s="41"/>
      <c r="L32" s="41"/>
      <c r="M32" s="41"/>
      <c r="N32" s="41"/>
      <c r="O32" s="32" t="s">
        <v>143</v>
      </c>
    </row>
    <row r="33" spans="1:15" s="34" customFormat="1" ht="63" customHeight="1" x14ac:dyDescent="0.25">
      <c r="A33" s="40"/>
      <c r="B33" s="52" t="s">
        <v>41</v>
      </c>
      <c r="C33" s="44">
        <f t="shared" si="1"/>
        <v>58122</v>
      </c>
      <c r="D33" s="44">
        <f t="shared" si="2"/>
        <v>49583.3</v>
      </c>
      <c r="E33" s="41"/>
      <c r="F33" s="41"/>
      <c r="G33" s="41">
        <v>29638.6</v>
      </c>
      <c r="H33" s="41">
        <v>58122</v>
      </c>
      <c r="I33" s="41">
        <v>58035</v>
      </c>
      <c r="J33" s="41">
        <v>49583.3</v>
      </c>
      <c r="K33" s="41"/>
      <c r="L33" s="41"/>
      <c r="M33" s="41"/>
      <c r="N33" s="41"/>
      <c r="O33" s="32" t="s">
        <v>144</v>
      </c>
    </row>
    <row r="34" spans="1:15" s="34" customFormat="1" ht="63" customHeight="1" x14ac:dyDescent="0.25">
      <c r="A34" s="40"/>
      <c r="B34" s="52" t="s">
        <v>42</v>
      </c>
      <c r="C34" s="44">
        <f t="shared" si="1"/>
        <v>24818</v>
      </c>
      <c r="D34" s="44">
        <f t="shared" si="2"/>
        <v>20533.56582</v>
      </c>
      <c r="E34" s="41"/>
      <c r="F34" s="41"/>
      <c r="G34" s="41">
        <v>4326.2</v>
      </c>
      <c r="H34" s="41">
        <v>24818</v>
      </c>
      <c r="I34" s="41">
        <v>24818</v>
      </c>
      <c r="J34" s="41">
        <v>20533.56582</v>
      </c>
      <c r="K34" s="41"/>
      <c r="L34" s="41"/>
      <c r="M34" s="41"/>
      <c r="N34" s="41"/>
      <c r="O34" s="32" t="s">
        <v>145</v>
      </c>
    </row>
    <row r="35" spans="1:15" s="34" customFormat="1" ht="63" customHeight="1" x14ac:dyDescent="0.25">
      <c r="A35" s="40"/>
      <c r="B35" s="52" t="s">
        <v>43</v>
      </c>
      <c r="C35" s="44">
        <f t="shared" si="1"/>
        <v>107476.1</v>
      </c>
      <c r="D35" s="44">
        <f t="shared" si="2"/>
        <v>53984.39632</v>
      </c>
      <c r="E35" s="41"/>
      <c r="F35" s="41"/>
      <c r="G35" s="41">
        <v>10000</v>
      </c>
      <c r="H35" s="41">
        <v>107476.1</v>
      </c>
      <c r="I35" s="41">
        <v>192072</v>
      </c>
      <c r="J35" s="41">
        <v>53984.39632</v>
      </c>
      <c r="K35" s="41"/>
      <c r="L35" s="41"/>
      <c r="M35" s="41"/>
      <c r="N35" s="41"/>
      <c r="O35" s="32" t="s">
        <v>146</v>
      </c>
    </row>
    <row r="36" spans="1:15" s="34" customFormat="1" ht="63" customHeight="1" x14ac:dyDescent="0.25">
      <c r="A36" s="40"/>
      <c r="B36" s="52" t="s">
        <v>44</v>
      </c>
      <c r="C36" s="44">
        <f t="shared" si="1"/>
        <v>12754</v>
      </c>
      <c r="D36" s="44">
        <f t="shared" si="2"/>
        <v>4036.5805599999999</v>
      </c>
      <c r="E36" s="41"/>
      <c r="F36" s="41"/>
      <c r="G36" s="41">
        <v>4700</v>
      </c>
      <c r="H36" s="41">
        <v>12754</v>
      </c>
      <c r="I36" s="41">
        <v>12754</v>
      </c>
      <c r="J36" s="41">
        <v>4036.5805599999999</v>
      </c>
      <c r="K36" s="41"/>
      <c r="L36" s="41"/>
      <c r="M36" s="41"/>
      <c r="N36" s="41"/>
      <c r="O36" s="32" t="s">
        <v>147</v>
      </c>
    </row>
    <row r="37" spans="1:15" s="34" customFormat="1" ht="63" customHeight="1" x14ac:dyDescent="0.25">
      <c r="A37" s="40"/>
      <c r="B37" s="52" t="s">
        <v>45</v>
      </c>
      <c r="C37" s="44">
        <f t="shared" si="1"/>
        <v>10860</v>
      </c>
      <c r="D37" s="44">
        <f t="shared" si="2"/>
        <v>7849.8805899999998</v>
      </c>
      <c r="E37" s="41"/>
      <c r="F37" s="41"/>
      <c r="G37" s="41">
        <v>3361</v>
      </c>
      <c r="H37" s="41">
        <v>10860</v>
      </c>
      <c r="I37" s="41">
        <v>10860</v>
      </c>
      <c r="J37" s="41">
        <v>7849.8805899999998</v>
      </c>
      <c r="K37" s="41"/>
      <c r="L37" s="41"/>
      <c r="M37" s="41"/>
      <c r="N37" s="41"/>
      <c r="O37" s="32" t="s">
        <v>148</v>
      </c>
    </row>
    <row r="38" spans="1:15" s="34" customFormat="1" ht="63" customHeight="1" x14ac:dyDescent="0.25">
      <c r="A38" s="40"/>
      <c r="B38" s="52" t="s">
        <v>46</v>
      </c>
      <c r="C38" s="44">
        <f t="shared" si="1"/>
        <v>71435</v>
      </c>
      <c r="D38" s="44">
        <f t="shared" si="2"/>
        <v>66795.845740000004</v>
      </c>
      <c r="E38" s="41"/>
      <c r="F38" s="41"/>
      <c r="G38" s="41">
        <v>18252.400000000001</v>
      </c>
      <c r="H38" s="41">
        <v>71435</v>
      </c>
      <c r="I38" s="41">
        <v>71435</v>
      </c>
      <c r="J38" s="41">
        <v>66795.845740000004</v>
      </c>
      <c r="K38" s="41"/>
      <c r="L38" s="41"/>
      <c r="M38" s="41"/>
      <c r="N38" s="41"/>
      <c r="O38" s="36" t="s">
        <v>149</v>
      </c>
    </row>
    <row r="39" spans="1:15" s="34" customFormat="1" ht="63" customHeight="1" x14ac:dyDescent="0.25">
      <c r="A39" s="54"/>
      <c r="B39" s="52" t="s">
        <v>47</v>
      </c>
      <c r="C39" s="44">
        <f>E39+H39+K39+M39</f>
        <v>15206</v>
      </c>
      <c r="D39" s="44">
        <f>F39+J39+L39+N39</f>
        <v>7603</v>
      </c>
      <c r="E39" s="41"/>
      <c r="F39" s="41"/>
      <c r="G39" s="41">
        <v>2822.4</v>
      </c>
      <c r="H39" s="41">
        <v>15206</v>
      </c>
      <c r="I39" s="41">
        <v>15206</v>
      </c>
      <c r="J39" s="41">
        <v>7603</v>
      </c>
      <c r="K39" s="41"/>
      <c r="L39" s="41"/>
      <c r="M39" s="41"/>
      <c r="N39" s="41"/>
      <c r="O39" s="36" t="s">
        <v>108</v>
      </c>
    </row>
    <row r="40" spans="1:15" s="34" customFormat="1" ht="63" customHeight="1" x14ac:dyDescent="0.25">
      <c r="A40" s="40"/>
      <c r="B40" s="52" t="s">
        <v>48</v>
      </c>
      <c r="C40" s="44">
        <f>E40+H40+K40+M40</f>
        <v>19632</v>
      </c>
      <c r="D40" s="44">
        <f>F40+J40+L40+N40</f>
        <v>18585.134999999998</v>
      </c>
      <c r="E40" s="41"/>
      <c r="F40" s="41"/>
      <c r="G40" s="41">
        <v>9418</v>
      </c>
      <c r="H40" s="41">
        <v>19632</v>
      </c>
      <c r="I40" s="41">
        <v>19632</v>
      </c>
      <c r="J40" s="41">
        <v>18585.134999999998</v>
      </c>
      <c r="K40" s="41"/>
      <c r="L40" s="41"/>
      <c r="M40" s="41"/>
      <c r="N40" s="41"/>
      <c r="O40" s="36" t="s">
        <v>150</v>
      </c>
    </row>
    <row r="41" spans="1:15" s="34" customFormat="1" ht="63" customHeight="1" x14ac:dyDescent="0.25">
      <c r="A41" s="40"/>
      <c r="B41" s="52" t="s">
        <v>49</v>
      </c>
      <c r="C41" s="44">
        <f>E41+H41+K41+M41</f>
        <v>53546.400000000001</v>
      </c>
      <c r="D41" s="44">
        <f>F41+J41+L41+N41</f>
        <v>43413.101390000003</v>
      </c>
      <c r="E41" s="41">
        <v>53546.400000000001</v>
      </c>
      <c r="F41" s="41">
        <v>43413.101390000003</v>
      </c>
      <c r="G41" s="41">
        <v>53278.8</v>
      </c>
      <c r="H41" s="41">
        <v>0</v>
      </c>
      <c r="I41" s="41">
        <v>0</v>
      </c>
      <c r="J41" s="41"/>
      <c r="K41" s="41"/>
      <c r="L41" s="41"/>
      <c r="M41" s="41"/>
      <c r="N41" s="41"/>
      <c r="O41" s="36" t="s">
        <v>151</v>
      </c>
    </row>
    <row r="42" spans="1:15" s="34" customFormat="1" ht="63" customHeight="1" x14ac:dyDescent="0.25">
      <c r="A42" s="40"/>
      <c r="B42" s="55" t="s">
        <v>50</v>
      </c>
      <c r="C42" s="44">
        <f t="shared" si="1"/>
        <v>463.20000000000005</v>
      </c>
      <c r="D42" s="44">
        <f t="shared" si="2"/>
        <v>336.89600000000002</v>
      </c>
      <c r="E42" s="41">
        <v>458.6</v>
      </c>
      <c r="F42" s="41">
        <v>333.52656000000002</v>
      </c>
      <c r="G42" s="41">
        <v>647.6</v>
      </c>
      <c r="H42" s="41">
        <v>4.5999999999999996</v>
      </c>
      <c r="I42" s="41">
        <v>4.5999999999999996</v>
      </c>
      <c r="J42" s="41">
        <v>3.36944</v>
      </c>
      <c r="K42" s="41"/>
      <c r="L42" s="41"/>
      <c r="M42" s="41"/>
      <c r="N42" s="41"/>
      <c r="O42" s="32" t="s">
        <v>152</v>
      </c>
    </row>
    <row r="43" spans="1:15" s="34" customFormat="1" ht="63" customHeight="1" x14ac:dyDescent="0.25">
      <c r="A43" s="40"/>
      <c r="B43" s="55" t="s">
        <v>51</v>
      </c>
      <c r="C43" s="44">
        <f t="shared" si="1"/>
        <v>123</v>
      </c>
      <c r="D43" s="44">
        <f t="shared" si="2"/>
        <v>0</v>
      </c>
      <c r="E43" s="41">
        <v>123</v>
      </c>
      <c r="F43" s="41"/>
      <c r="G43" s="41">
        <v>122.4</v>
      </c>
      <c r="H43" s="41"/>
      <c r="I43" s="41"/>
      <c r="J43" s="41"/>
      <c r="K43" s="41"/>
      <c r="L43" s="41"/>
      <c r="M43" s="41"/>
      <c r="N43" s="41"/>
      <c r="O43" s="33"/>
    </row>
    <row r="44" spans="1:15" s="34" customFormat="1" ht="63" customHeight="1" x14ac:dyDescent="0.25">
      <c r="A44" s="40"/>
      <c r="B44" s="55" t="s">
        <v>101</v>
      </c>
      <c r="C44" s="44">
        <f>E44+H44+K44+M44</f>
        <v>225462.5</v>
      </c>
      <c r="D44" s="44">
        <f>F44+J44+L44+N44</f>
        <v>241416.30609999999</v>
      </c>
      <c r="E44" s="41">
        <v>225462.5</v>
      </c>
      <c r="F44" s="41">
        <v>241416.30609999999</v>
      </c>
      <c r="G44" s="41">
        <v>196233.60000000001</v>
      </c>
      <c r="H44" s="41"/>
      <c r="I44" s="41"/>
      <c r="J44" s="41"/>
      <c r="K44" s="41"/>
      <c r="L44" s="41"/>
      <c r="M44" s="41"/>
      <c r="N44" s="41"/>
      <c r="O44" s="36" t="s">
        <v>153</v>
      </c>
    </row>
    <row r="45" spans="1:15" s="34" customFormat="1" ht="63" customHeight="1" x14ac:dyDescent="0.25">
      <c r="A45" s="40"/>
      <c r="B45" s="55" t="s">
        <v>52</v>
      </c>
      <c r="C45" s="44">
        <f t="shared" si="1"/>
        <v>7403.5</v>
      </c>
      <c r="D45" s="44">
        <f t="shared" si="2"/>
        <v>6682.9605999999994</v>
      </c>
      <c r="E45" s="41">
        <v>7181.4</v>
      </c>
      <c r="F45" s="41">
        <v>6482.4709999999995</v>
      </c>
      <c r="G45" s="41">
        <v>6222.37</v>
      </c>
      <c r="H45" s="41">
        <v>222.1</v>
      </c>
      <c r="I45" s="41">
        <v>222.1</v>
      </c>
      <c r="J45" s="41">
        <v>200.4896</v>
      </c>
      <c r="K45" s="41"/>
      <c r="L45" s="41"/>
      <c r="M45" s="41"/>
      <c r="N45" s="41"/>
      <c r="O45" s="36" t="s">
        <v>154</v>
      </c>
    </row>
    <row r="46" spans="1:15" s="34" customFormat="1" ht="63" customHeight="1" x14ac:dyDescent="0.25">
      <c r="A46" s="40"/>
      <c r="B46" s="52" t="s">
        <v>53</v>
      </c>
      <c r="C46" s="44">
        <f t="shared" si="1"/>
        <v>19588.280000000002</v>
      </c>
      <c r="D46" s="44">
        <f t="shared" si="2"/>
        <v>19459.1793</v>
      </c>
      <c r="E46" s="41">
        <v>19392.400000000001</v>
      </c>
      <c r="F46" s="41">
        <v>19264.586380000001</v>
      </c>
      <c r="G46" s="41">
        <v>11592.58</v>
      </c>
      <c r="H46" s="41">
        <v>195.88</v>
      </c>
      <c r="I46" s="41">
        <v>195.88</v>
      </c>
      <c r="J46" s="41">
        <v>194.59291999999999</v>
      </c>
      <c r="K46" s="41"/>
      <c r="L46" s="41"/>
      <c r="M46" s="41"/>
      <c r="N46" s="41"/>
      <c r="O46" s="36" t="s">
        <v>155</v>
      </c>
    </row>
    <row r="47" spans="1:15" s="34" customFormat="1" ht="63" customHeight="1" x14ac:dyDescent="0.25">
      <c r="A47" s="40"/>
      <c r="B47" s="52" t="s">
        <v>54</v>
      </c>
      <c r="C47" s="44">
        <f t="shared" si="1"/>
        <v>14605</v>
      </c>
      <c r="D47" s="44">
        <f t="shared" si="2"/>
        <v>15883.663490000001</v>
      </c>
      <c r="E47" s="41">
        <v>14458.95</v>
      </c>
      <c r="F47" s="41">
        <v>15724.82581</v>
      </c>
      <c r="G47" s="41">
        <v>15057.53</v>
      </c>
      <c r="H47" s="41">
        <v>146.05000000000001</v>
      </c>
      <c r="I47" s="41">
        <v>146.05000000000001</v>
      </c>
      <c r="J47" s="41">
        <v>158.83768000000001</v>
      </c>
      <c r="K47" s="41"/>
      <c r="L47" s="41"/>
      <c r="M47" s="41"/>
      <c r="N47" s="41"/>
      <c r="O47" s="32" t="s">
        <v>156</v>
      </c>
    </row>
    <row r="48" spans="1:15" s="34" customFormat="1" ht="63" customHeight="1" x14ac:dyDescent="0.25">
      <c r="A48" s="40"/>
      <c r="B48" s="52" t="s">
        <v>55</v>
      </c>
      <c r="C48" s="44">
        <f t="shared" si="1"/>
        <v>1520.5</v>
      </c>
      <c r="D48" s="44">
        <f t="shared" si="2"/>
        <v>138.85414</v>
      </c>
      <c r="E48" s="41">
        <v>275.5</v>
      </c>
      <c r="F48" s="41">
        <v>25.159040000000001</v>
      </c>
      <c r="G48" s="41">
        <v>1537.6</v>
      </c>
      <c r="H48" s="41">
        <v>1245</v>
      </c>
      <c r="I48" s="41">
        <v>1245</v>
      </c>
      <c r="J48" s="41">
        <v>113.6951</v>
      </c>
      <c r="K48" s="41"/>
      <c r="L48" s="41"/>
      <c r="M48" s="41"/>
      <c r="N48" s="41"/>
      <c r="O48" s="64" t="s">
        <v>157</v>
      </c>
    </row>
    <row r="49" spans="1:15" s="34" customFormat="1" ht="39.75" customHeight="1" x14ac:dyDescent="0.25">
      <c r="A49" s="40"/>
      <c r="B49" s="52" t="s">
        <v>56</v>
      </c>
      <c r="C49" s="44">
        <f t="shared" si="1"/>
        <v>34146</v>
      </c>
      <c r="D49" s="44">
        <f t="shared" si="2"/>
        <v>433.85951</v>
      </c>
      <c r="E49" s="41"/>
      <c r="F49" s="41"/>
      <c r="G49" s="41">
        <v>20000</v>
      </c>
      <c r="H49" s="41">
        <v>34146</v>
      </c>
      <c r="I49" s="41">
        <v>30000</v>
      </c>
      <c r="J49" s="41">
        <v>433.85951</v>
      </c>
      <c r="K49" s="41"/>
      <c r="L49" s="41"/>
      <c r="M49" s="41"/>
      <c r="N49" s="41"/>
      <c r="O49" s="36" t="s">
        <v>110</v>
      </c>
    </row>
    <row r="50" spans="1:15" s="18" customFormat="1" ht="45.75" customHeight="1" x14ac:dyDescent="0.25">
      <c r="A50" s="6"/>
      <c r="B50" s="14" t="s">
        <v>57</v>
      </c>
      <c r="C50" s="43">
        <f t="shared" si="1"/>
        <v>177819.40000000002</v>
      </c>
      <c r="D50" s="43">
        <f t="shared" si="2"/>
        <v>111809.85179000002</v>
      </c>
      <c r="E50" s="27">
        <f>E51</f>
        <v>176041.21000000002</v>
      </c>
      <c r="F50" s="27">
        <f t="shared" ref="F50:N50" si="3">F51</f>
        <v>45399.981460000003</v>
      </c>
      <c r="G50" s="27">
        <f>G51</f>
        <v>213196.48</v>
      </c>
      <c r="H50" s="27">
        <f t="shared" si="3"/>
        <v>1778.19</v>
      </c>
      <c r="I50" s="27">
        <f t="shared" si="3"/>
        <v>1125.3399999999999</v>
      </c>
      <c r="J50" s="27">
        <f t="shared" si="3"/>
        <v>66409.870330000005</v>
      </c>
      <c r="K50" s="27">
        <f t="shared" si="3"/>
        <v>0</v>
      </c>
      <c r="L50" s="27">
        <f t="shared" si="3"/>
        <v>0</v>
      </c>
      <c r="M50" s="27">
        <f t="shared" si="3"/>
        <v>0</v>
      </c>
      <c r="N50" s="27">
        <f t="shared" si="3"/>
        <v>0</v>
      </c>
      <c r="O50" s="45"/>
    </row>
    <row r="51" spans="1:15" s="34" customFormat="1" ht="49.5" customHeight="1" x14ac:dyDescent="0.25">
      <c r="A51" s="40"/>
      <c r="B51" s="52" t="s">
        <v>58</v>
      </c>
      <c r="C51" s="44">
        <f t="shared" si="1"/>
        <v>177819.40000000002</v>
      </c>
      <c r="D51" s="44">
        <f t="shared" si="2"/>
        <v>111809.85179000002</v>
      </c>
      <c r="E51" s="41">
        <v>176041.21000000002</v>
      </c>
      <c r="F51" s="41">
        <v>45399.981460000003</v>
      </c>
      <c r="G51" s="41">
        <v>213196.48</v>
      </c>
      <c r="H51" s="41">
        <v>1778.19</v>
      </c>
      <c r="I51" s="41">
        <v>1125.3399999999999</v>
      </c>
      <c r="J51" s="44">
        <v>66409.870330000005</v>
      </c>
      <c r="K51" s="41"/>
      <c r="L51" s="41"/>
      <c r="M51" s="41"/>
      <c r="N51" s="41"/>
      <c r="O51" s="32" t="s">
        <v>158</v>
      </c>
    </row>
    <row r="52" spans="1:15" s="18" customFormat="1" ht="63" customHeight="1" x14ac:dyDescent="0.25">
      <c r="A52" s="6"/>
      <c r="B52" s="14" t="s">
        <v>96</v>
      </c>
      <c r="C52" s="43">
        <f t="shared" si="1"/>
        <v>22415.8</v>
      </c>
      <c r="D52" s="43">
        <f t="shared" si="2"/>
        <v>22415.755999999998</v>
      </c>
      <c r="E52" s="27">
        <f>E53</f>
        <v>22191.64</v>
      </c>
      <c r="F52" s="27">
        <f t="shared" ref="F52:N52" si="4">F53</f>
        <v>22191.599999999999</v>
      </c>
      <c r="G52" s="27">
        <f t="shared" si="4"/>
        <v>60125.29</v>
      </c>
      <c r="H52" s="27">
        <f t="shared" si="4"/>
        <v>224.16</v>
      </c>
      <c r="I52" s="27">
        <f t="shared" si="4"/>
        <v>224.16</v>
      </c>
      <c r="J52" s="27">
        <f t="shared" si="4"/>
        <v>224.15600000000001</v>
      </c>
      <c r="K52" s="27">
        <f t="shared" si="4"/>
        <v>0</v>
      </c>
      <c r="L52" s="27">
        <f t="shared" si="4"/>
        <v>0</v>
      </c>
      <c r="M52" s="27">
        <f t="shared" si="4"/>
        <v>0</v>
      </c>
      <c r="N52" s="27">
        <f t="shared" si="4"/>
        <v>0</v>
      </c>
      <c r="O52" s="45"/>
    </row>
    <row r="53" spans="1:15" s="34" customFormat="1" ht="63" customHeight="1" x14ac:dyDescent="0.25">
      <c r="A53" s="40"/>
      <c r="B53" s="55" t="s">
        <v>59</v>
      </c>
      <c r="C53" s="44">
        <f t="shared" si="1"/>
        <v>22415.8</v>
      </c>
      <c r="D53" s="44">
        <f t="shared" si="2"/>
        <v>22415.755999999998</v>
      </c>
      <c r="E53" s="41">
        <v>22191.64</v>
      </c>
      <c r="F53" s="41">
        <v>22191.599999999999</v>
      </c>
      <c r="G53" s="41">
        <v>60125.29</v>
      </c>
      <c r="H53" s="41">
        <v>224.16</v>
      </c>
      <c r="I53" s="41">
        <v>224.16</v>
      </c>
      <c r="J53" s="41">
        <v>224.15600000000001</v>
      </c>
      <c r="K53" s="41"/>
      <c r="L53" s="41"/>
      <c r="M53" s="41"/>
      <c r="N53" s="56"/>
      <c r="O53" s="32" t="s">
        <v>159</v>
      </c>
    </row>
    <row r="54" spans="1:15" s="18" customFormat="1" ht="63" customHeight="1" x14ac:dyDescent="0.25">
      <c r="A54" s="6"/>
      <c r="B54" s="14" t="s">
        <v>60</v>
      </c>
      <c r="C54" s="43">
        <f t="shared" si="1"/>
        <v>193967.1</v>
      </c>
      <c r="D54" s="43">
        <f t="shared" si="2"/>
        <v>0</v>
      </c>
      <c r="E54" s="27">
        <f>E55</f>
        <v>192027.43</v>
      </c>
      <c r="F54" s="27">
        <f t="shared" ref="F54:N54" si="5">F55</f>
        <v>0</v>
      </c>
      <c r="G54" s="27">
        <f t="shared" si="5"/>
        <v>602530.29</v>
      </c>
      <c r="H54" s="27">
        <f t="shared" si="5"/>
        <v>1939.67</v>
      </c>
      <c r="I54" s="27">
        <f t="shared" si="5"/>
        <v>1939.7</v>
      </c>
      <c r="J54" s="27">
        <f t="shared" si="5"/>
        <v>0</v>
      </c>
      <c r="K54" s="27">
        <f t="shared" si="5"/>
        <v>0</v>
      </c>
      <c r="L54" s="27">
        <f t="shared" si="5"/>
        <v>0</v>
      </c>
      <c r="M54" s="27">
        <f t="shared" si="5"/>
        <v>0</v>
      </c>
      <c r="N54" s="27">
        <f t="shared" si="5"/>
        <v>0</v>
      </c>
      <c r="O54" s="45"/>
    </row>
    <row r="55" spans="1:15" s="34" customFormat="1" ht="63" customHeight="1" x14ac:dyDescent="0.25">
      <c r="A55" s="40"/>
      <c r="B55" s="52" t="s">
        <v>61</v>
      </c>
      <c r="C55" s="44">
        <f t="shared" si="1"/>
        <v>193967.1</v>
      </c>
      <c r="D55" s="44">
        <f t="shared" si="2"/>
        <v>0</v>
      </c>
      <c r="E55" s="41">
        <v>192027.43</v>
      </c>
      <c r="F55" s="41"/>
      <c r="G55" s="41">
        <v>602530.29</v>
      </c>
      <c r="H55" s="41">
        <v>1939.67</v>
      </c>
      <c r="I55" s="41">
        <v>1939.7</v>
      </c>
      <c r="J55" s="41"/>
      <c r="K55" s="41"/>
      <c r="L55" s="41"/>
      <c r="M55" s="41"/>
      <c r="N55" s="41"/>
      <c r="O55" s="36" t="s">
        <v>105</v>
      </c>
    </row>
    <row r="56" spans="1:15" s="18" customFormat="1" ht="63" customHeight="1" x14ac:dyDescent="0.25">
      <c r="A56" s="5"/>
      <c r="B56" s="14" t="s">
        <v>62</v>
      </c>
      <c r="C56" s="43">
        <f t="shared" si="1"/>
        <v>70.7</v>
      </c>
      <c r="D56" s="43">
        <f t="shared" si="2"/>
        <v>70.7</v>
      </c>
      <c r="E56" s="27">
        <v>70</v>
      </c>
      <c r="F56" s="27">
        <v>70</v>
      </c>
      <c r="G56" s="27">
        <v>28.8</v>
      </c>
      <c r="H56" s="27">
        <v>0.7</v>
      </c>
      <c r="I56" s="27">
        <v>0.7</v>
      </c>
      <c r="J56" s="27">
        <v>0.7</v>
      </c>
      <c r="K56" s="27"/>
      <c r="L56" s="27"/>
      <c r="M56" s="27"/>
      <c r="N56" s="27"/>
      <c r="O56" s="49" t="s">
        <v>102</v>
      </c>
    </row>
    <row r="57" spans="1:15" s="18" customFormat="1" ht="63" customHeight="1" x14ac:dyDescent="0.25">
      <c r="A57" s="6"/>
      <c r="B57" s="14" t="s">
        <v>63</v>
      </c>
      <c r="C57" s="43">
        <f t="shared" si="1"/>
        <v>437511.79999999993</v>
      </c>
      <c r="D57" s="43">
        <f t="shared" si="2"/>
        <v>336298.12071899994</v>
      </c>
      <c r="E57" s="27">
        <f>E58+E59+E60+E61+E62</f>
        <v>433136.66999999993</v>
      </c>
      <c r="F57" s="27">
        <f t="shared" ref="F57:N57" si="6">F58+F59+F60+F61+F62</f>
        <v>332935.13769199996</v>
      </c>
      <c r="G57" s="27">
        <f t="shared" si="6"/>
        <v>484367.16736999998</v>
      </c>
      <c r="H57" s="27">
        <f t="shared" si="6"/>
        <v>4375.13</v>
      </c>
      <c r="I57" s="27">
        <f t="shared" si="6"/>
        <v>9957.07</v>
      </c>
      <c r="J57" s="27">
        <f t="shared" si="6"/>
        <v>3362.9830269999998</v>
      </c>
      <c r="K57" s="27">
        <f t="shared" si="6"/>
        <v>0</v>
      </c>
      <c r="L57" s="27">
        <f t="shared" si="6"/>
        <v>0</v>
      </c>
      <c r="M57" s="27">
        <f t="shared" si="6"/>
        <v>0</v>
      </c>
      <c r="N57" s="27">
        <f t="shared" si="6"/>
        <v>0</v>
      </c>
      <c r="O57" s="47"/>
    </row>
    <row r="58" spans="1:15" s="34" customFormat="1" ht="63" customHeight="1" x14ac:dyDescent="0.25">
      <c r="A58" s="40"/>
      <c r="B58" s="52" t="s">
        <v>64</v>
      </c>
      <c r="C58" s="44">
        <f t="shared" si="1"/>
        <v>141264.69999999998</v>
      </c>
      <c r="D58" s="44">
        <f t="shared" si="2"/>
        <v>45678.102888999994</v>
      </c>
      <c r="E58" s="41">
        <v>139852.04999999999</v>
      </c>
      <c r="F58" s="41">
        <v>45221.321861999997</v>
      </c>
      <c r="G58" s="41">
        <v>144982.82</v>
      </c>
      <c r="H58" s="41">
        <v>1412.65</v>
      </c>
      <c r="I58" s="41">
        <v>3266.4</v>
      </c>
      <c r="J58" s="41">
        <v>456.78102699999999</v>
      </c>
      <c r="K58" s="41"/>
      <c r="L58" s="41"/>
      <c r="M58" s="41"/>
      <c r="N58" s="41"/>
      <c r="O58" s="36" t="s">
        <v>160</v>
      </c>
    </row>
    <row r="59" spans="1:15" s="34" customFormat="1" ht="63" customHeight="1" x14ac:dyDescent="0.25">
      <c r="A59" s="40"/>
      <c r="B59" s="52" t="s">
        <v>65</v>
      </c>
      <c r="C59" s="44">
        <f t="shared" si="1"/>
        <v>96322.459999999992</v>
      </c>
      <c r="D59" s="44">
        <f t="shared" si="2"/>
        <v>90695.380179999993</v>
      </c>
      <c r="E59" s="41">
        <v>95359.23</v>
      </c>
      <c r="F59" s="41">
        <v>89788.424559999999</v>
      </c>
      <c r="G59" s="41">
        <v>83322.557369999995</v>
      </c>
      <c r="H59" s="41">
        <v>963.23</v>
      </c>
      <c r="I59" s="41">
        <v>2161.6</v>
      </c>
      <c r="J59" s="41">
        <v>906.95561999999995</v>
      </c>
      <c r="K59" s="41"/>
      <c r="L59" s="41"/>
      <c r="M59" s="41"/>
      <c r="N59" s="41"/>
      <c r="O59" s="32" t="s">
        <v>161</v>
      </c>
    </row>
    <row r="60" spans="1:15" s="34" customFormat="1" ht="63" customHeight="1" x14ac:dyDescent="0.25">
      <c r="A60" s="40"/>
      <c r="B60" s="52" t="s">
        <v>66</v>
      </c>
      <c r="C60" s="44">
        <f t="shared" si="1"/>
        <v>60377.369999999995</v>
      </c>
      <c r="D60" s="44">
        <f t="shared" si="2"/>
        <v>60377.373739999995</v>
      </c>
      <c r="E60" s="41">
        <v>59773.599999999999</v>
      </c>
      <c r="F60" s="41">
        <v>59773.599999999999</v>
      </c>
      <c r="G60" s="41">
        <v>173477.34</v>
      </c>
      <c r="H60" s="41">
        <v>603.77</v>
      </c>
      <c r="I60" s="41">
        <v>1406.5</v>
      </c>
      <c r="J60" s="41">
        <v>603.77373999999998</v>
      </c>
      <c r="K60" s="41"/>
      <c r="L60" s="41"/>
      <c r="M60" s="41"/>
      <c r="N60" s="41"/>
      <c r="O60" s="37" t="s">
        <v>111</v>
      </c>
    </row>
    <row r="61" spans="1:15" s="34" customFormat="1" ht="63" customHeight="1" x14ac:dyDescent="0.25">
      <c r="A61" s="40"/>
      <c r="B61" s="52" t="s">
        <v>67</v>
      </c>
      <c r="C61" s="44">
        <f t="shared" si="1"/>
        <v>87920.700000000012</v>
      </c>
      <c r="D61" s="44">
        <f t="shared" si="2"/>
        <v>87920.698250000001</v>
      </c>
      <c r="E61" s="41">
        <v>87041.49</v>
      </c>
      <c r="F61" s="41">
        <v>87041.491269999999</v>
      </c>
      <c r="G61" s="41">
        <v>82584.45</v>
      </c>
      <c r="H61" s="41">
        <v>879.21</v>
      </c>
      <c r="I61" s="41">
        <v>2041.06</v>
      </c>
      <c r="J61" s="41">
        <v>879.20698000000004</v>
      </c>
      <c r="K61" s="41"/>
      <c r="L61" s="41"/>
      <c r="M61" s="41"/>
      <c r="N61" s="41"/>
      <c r="O61" s="36" t="s">
        <v>112</v>
      </c>
    </row>
    <row r="62" spans="1:15" s="34" customFormat="1" ht="63" customHeight="1" x14ac:dyDescent="0.25">
      <c r="A62" s="40"/>
      <c r="B62" s="52" t="s">
        <v>68</v>
      </c>
      <c r="C62" s="44">
        <f t="shared" si="1"/>
        <v>51626.569999999992</v>
      </c>
      <c r="D62" s="44">
        <f t="shared" si="2"/>
        <v>51626.56566</v>
      </c>
      <c r="E62" s="41">
        <v>51110.299999999996</v>
      </c>
      <c r="F62" s="41">
        <v>51110.3</v>
      </c>
      <c r="G62" s="41"/>
      <c r="H62" s="41">
        <v>516.27</v>
      </c>
      <c r="I62" s="41">
        <v>1081.51</v>
      </c>
      <c r="J62" s="41">
        <v>516.26566000000003</v>
      </c>
      <c r="K62" s="41"/>
      <c r="L62" s="41"/>
      <c r="M62" s="41"/>
      <c r="N62" s="41"/>
      <c r="O62" s="36" t="s">
        <v>162</v>
      </c>
    </row>
    <row r="63" spans="1:15" s="18" customFormat="1" ht="63" customHeight="1" x14ac:dyDescent="0.25">
      <c r="A63" s="5"/>
      <c r="B63" s="14" t="s">
        <v>69</v>
      </c>
      <c r="C63" s="43">
        <f t="shared" si="1"/>
        <v>12156.3</v>
      </c>
      <c r="D63" s="43">
        <f t="shared" si="2"/>
        <v>12155.74488</v>
      </c>
      <c r="E63" s="27">
        <f>E64+E65</f>
        <v>12034.73</v>
      </c>
      <c r="F63" s="27">
        <f t="shared" ref="F63:N63" si="7">F64+F65</f>
        <v>12034.187</v>
      </c>
      <c r="G63" s="27">
        <f t="shared" si="7"/>
        <v>0</v>
      </c>
      <c r="H63" s="27">
        <f t="shared" si="7"/>
        <v>121.57</v>
      </c>
      <c r="I63" s="27">
        <f t="shared" si="7"/>
        <v>121.57</v>
      </c>
      <c r="J63" s="27">
        <f t="shared" si="7"/>
        <v>121.55788</v>
      </c>
      <c r="K63" s="27">
        <f t="shared" si="7"/>
        <v>0</v>
      </c>
      <c r="L63" s="27">
        <f t="shared" si="7"/>
        <v>0</v>
      </c>
      <c r="M63" s="27">
        <f t="shared" si="7"/>
        <v>0</v>
      </c>
      <c r="N63" s="27">
        <f t="shared" si="7"/>
        <v>0</v>
      </c>
      <c r="O63" s="45"/>
    </row>
    <row r="64" spans="1:15" s="34" customFormat="1" ht="63" customHeight="1" x14ac:dyDescent="0.25">
      <c r="A64" s="40"/>
      <c r="B64" s="52" t="s">
        <v>70</v>
      </c>
      <c r="C64" s="44">
        <f t="shared" si="1"/>
        <v>4165.7</v>
      </c>
      <c r="D64" s="44">
        <f t="shared" si="2"/>
        <v>4165.5460000000003</v>
      </c>
      <c r="E64" s="41">
        <v>4124.04</v>
      </c>
      <c r="F64" s="41">
        <v>4123.8901100000003</v>
      </c>
      <c r="G64" s="41"/>
      <c r="H64" s="41">
        <v>41.66</v>
      </c>
      <c r="I64" s="41">
        <v>41.66</v>
      </c>
      <c r="J64" s="41">
        <v>41.655889999999999</v>
      </c>
      <c r="K64" s="41"/>
      <c r="L64" s="41"/>
      <c r="M64" s="41"/>
      <c r="N64" s="41"/>
      <c r="O64" s="57" t="s">
        <v>163</v>
      </c>
    </row>
    <row r="65" spans="1:15" s="34" customFormat="1" ht="63" customHeight="1" x14ac:dyDescent="0.25">
      <c r="A65" s="40"/>
      <c r="B65" s="52" t="s">
        <v>71</v>
      </c>
      <c r="C65" s="44">
        <f t="shared" si="1"/>
        <v>7990.5999999999995</v>
      </c>
      <c r="D65" s="44">
        <f t="shared" si="2"/>
        <v>7990.1988799999999</v>
      </c>
      <c r="E65" s="41">
        <v>7910.69</v>
      </c>
      <c r="F65" s="41">
        <v>7910.2968899999996</v>
      </c>
      <c r="G65" s="41"/>
      <c r="H65" s="41">
        <v>79.91</v>
      </c>
      <c r="I65" s="41">
        <v>79.91</v>
      </c>
      <c r="J65" s="41">
        <v>79.901989999999998</v>
      </c>
      <c r="K65" s="41"/>
      <c r="L65" s="41"/>
      <c r="M65" s="41"/>
      <c r="N65" s="41"/>
      <c r="O65" s="38" t="s">
        <v>103</v>
      </c>
    </row>
    <row r="66" spans="1:15" s="18" customFormat="1" ht="55.5" customHeight="1" x14ac:dyDescent="0.25">
      <c r="A66" s="7"/>
      <c r="B66" s="14" t="s">
        <v>72</v>
      </c>
      <c r="C66" s="43">
        <f>E66+H66+K66+M66</f>
        <v>7950</v>
      </c>
      <c r="D66" s="43">
        <f t="shared" si="2"/>
        <v>7950</v>
      </c>
      <c r="E66" s="27">
        <v>0</v>
      </c>
      <c r="F66" s="27"/>
      <c r="G66" s="27"/>
      <c r="H66" s="27">
        <v>7950</v>
      </c>
      <c r="I66" s="27">
        <v>7950</v>
      </c>
      <c r="J66" s="27">
        <v>7950</v>
      </c>
      <c r="K66" s="27"/>
      <c r="L66" s="27"/>
      <c r="M66" s="27">
        <v>0</v>
      </c>
      <c r="N66" s="27"/>
      <c r="O66" s="66" t="s">
        <v>109</v>
      </c>
    </row>
    <row r="67" spans="1:15" s="18" customFormat="1" ht="63" customHeight="1" x14ac:dyDescent="0.25">
      <c r="A67" s="8"/>
      <c r="B67" s="14" t="s">
        <v>73</v>
      </c>
      <c r="C67" s="43">
        <f t="shared" si="1"/>
        <v>4800</v>
      </c>
      <c r="D67" s="43">
        <f t="shared" si="2"/>
        <v>0</v>
      </c>
      <c r="E67" s="27">
        <v>0</v>
      </c>
      <c r="F67" s="27"/>
      <c r="G67" s="27"/>
      <c r="H67" s="27">
        <v>4800</v>
      </c>
      <c r="I67" s="27">
        <v>4800</v>
      </c>
      <c r="J67" s="27"/>
      <c r="K67" s="27"/>
      <c r="L67" s="27"/>
      <c r="M67" s="27">
        <v>0</v>
      </c>
      <c r="N67" s="27"/>
      <c r="O67" s="45"/>
    </row>
    <row r="68" spans="1:15" s="18" customFormat="1" ht="54" customHeight="1" x14ac:dyDescent="0.25">
      <c r="A68" s="5"/>
      <c r="B68" s="14" t="s">
        <v>74</v>
      </c>
      <c r="C68" s="43">
        <f t="shared" si="1"/>
        <v>5438</v>
      </c>
      <c r="D68" s="43">
        <f t="shared" si="2"/>
        <v>3890.1034500000001</v>
      </c>
      <c r="E68" s="27">
        <v>0</v>
      </c>
      <c r="F68" s="27"/>
      <c r="G68" s="27"/>
      <c r="H68" s="27">
        <v>5438</v>
      </c>
      <c r="I68" s="27">
        <v>5438</v>
      </c>
      <c r="J68" s="27">
        <v>3890.1034500000001</v>
      </c>
      <c r="K68" s="27"/>
      <c r="L68" s="27"/>
      <c r="M68" s="27">
        <v>0</v>
      </c>
      <c r="N68" s="27"/>
      <c r="O68" s="73" t="s">
        <v>164</v>
      </c>
    </row>
    <row r="69" spans="1:15" s="18" customFormat="1" ht="39.75" customHeight="1" x14ac:dyDescent="0.25">
      <c r="A69" s="5"/>
      <c r="B69" s="14" t="s">
        <v>75</v>
      </c>
      <c r="C69" s="43">
        <f t="shared" si="1"/>
        <v>7981.1</v>
      </c>
      <c r="D69" s="43">
        <f>F69+J69+L69+N69</f>
        <v>7964.9270400000005</v>
      </c>
      <c r="E69" s="27">
        <v>7901.29</v>
      </c>
      <c r="F69" s="27">
        <v>7885.2768900000001</v>
      </c>
      <c r="G69" s="27"/>
      <c r="H69" s="27">
        <v>79.81</v>
      </c>
      <c r="I69" s="27">
        <v>79.81</v>
      </c>
      <c r="J69" s="27">
        <v>79.650149999999996</v>
      </c>
      <c r="K69" s="27"/>
      <c r="L69" s="27"/>
      <c r="M69" s="27">
        <v>0</v>
      </c>
      <c r="N69" s="27"/>
      <c r="O69" s="48" t="s">
        <v>113</v>
      </c>
    </row>
    <row r="70" spans="1:15" s="18" customFormat="1" ht="37.5" customHeight="1" x14ac:dyDescent="0.25">
      <c r="A70" s="5"/>
      <c r="B70" s="14" t="s">
        <v>76</v>
      </c>
      <c r="C70" s="43">
        <f t="shared" si="1"/>
        <v>2498.7999999999997</v>
      </c>
      <c r="D70" s="43">
        <f t="shared" si="2"/>
        <v>0</v>
      </c>
      <c r="E70" s="43">
        <f t="shared" ref="E70:N70" si="8">E71</f>
        <v>2473.81</v>
      </c>
      <c r="F70" s="43">
        <f t="shared" si="8"/>
        <v>0</v>
      </c>
      <c r="G70" s="43">
        <f t="shared" si="8"/>
        <v>0</v>
      </c>
      <c r="H70" s="43">
        <f t="shared" si="8"/>
        <v>24.99</v>
      </c>
      <c r="I70" s="43">
        <f t="shared" si="8"/>
        <v>24.99</v>
      </c>
      <c r="J70" s="43">
        <f t="shared" si="8"/>
        <v>0</v>
      </c>
      <c r="K70" s="43">
        <f t="shared" si="8"/>
        <v>0</v>
      </c>
      <c r="L70" s="43">
        <f t="shared" si="8"/>
        <v>0</v>
      </c>
      <c r="M70" s="43">
        <f t="shared" si="8"/>
        <v>0</v>
      </c>
      <c r="N70" s="43">
        <f t="shared" si="8"/>
        <v>0</v>
      </c>
      <c r="O70" s="46"/>
    </row>
    <row r="71" spans="1:15" ht="63" customHeight="1" x14ac:dyDescent="0.25">
      <c r="A71" s="4"/>
      <c r="B71" s="13" t="s">
        <v>77</v>
      </c>
      <c r="C71" s="28">
        <f t="shared" si="1"/>
        <v>2498.7999999999997</v>
      </c>
      <c r="D71" s="28">
        <f t="shared" si="2"/>
        <v>0</v>
      </c>
      <c r="E71" s="17">
        <v>2473.81</v>
      </c>
      <c r="F71" s="41"/>
      <c r="G71" s="17"/>
      <c r="H71" s="17">
        <v>24.99</v>
      </c>
      <c r="I71" s="17">
        <v>24.99</v>
      </c>
      <c r="J71" s="41"/>
      <c r="K71" s="17"/>
      <c r="L71" s="17"/>
      <c r="M71" s="17"/>
      <c r="N71" s="41"/>
      <c r="O71" s="33"/>
    </row>
    <row r="72" spans="1:15" s="18" customFormat="1" ht="33" customHeight="1" x14ac:dyDescent="0.25">
      <c r="A72" s="5"/>
      <c r="B72" s="14" t="s">
        <v>78</v>
      </c>
      <c r="C72" s="43">
        <f t="shared" si="1"/>
        <v>215763.1</v>
      </c>
      <c r="D72" s="43">
        <f t="shared" si="2"/>
        <v>144710.09305</v>
      </c>
      <c r="E72" s="43">
        <f t="shared" ref="E72:N72" si="9">E73</f>
        <v>213605.47</v>
      </c>
      <c r="F72" s="43">
        <f t="shared" si="9"/>
        <v>143262.98636000001</v>
      </c>
      <c r="G72" s="43">
        <f t="shared" si="9"/>
        <v>0</v>
      </c>
      <c r="H72" s="43">
        <f t="shared" si="9"/>
        <v>2157.6299999999997</v>
      </c>
      <c r="I72" s="43">
        <f t="shared" si="9"/>
        <v>2157.64</v>
      </c>
      <c r="J72" s="43">
        <f t="shared" si="9"/>
        <v>1447.1066900000001</v>
      </c>
      <c r="K72" s="43">
        <f t="shared" si="9"/>
        <v>0</v>
      </c>
      <c r="L72" s="43">
        <f t="shared" si="9"/>
        <v>0</v>
      </c>
      <c r="M72" s="43">
        <f t="shared" si="9"/>
        <v>0</v>
      </c>
      <c r="N72" s="43">
        <f t="shared" si="9"/>
        <v>0</v>
      </c>
      <c r="O72" s="45"/>
    </row>
    <row r="73" spans="1:15" s="34" customFormat="1" ht="63" customHeight="1" x14ac:dyDescent="0.25">
      <c r="A73" s="40"/>
      <c r="B73" s="52" t="s">
        <v>79</v>
      </c>
      <c r="C73" s="44">
        <f>E73+H73+K73+M73</f>
        <v>215763.1</v>
      </c>
      <c r="D73" s="44">
        <f t="shared" ref="D73:D77" si="10">F73+J73+L73+N73</f>
        <v>144710.09305</v>
      </c>
      <c r="E73" s="41">
        <v>213605.47</v>
      </c>
      <c r="F73" s="41">
        <v>143262.98636000001</v>
      </c>
      <c r="G73" s="41"/>
      <c r="H73" s="41">
        <v>2157.6299999999997</v>
      </c>
      <c r="I73" s="41">
        <v>2157.64</v>
      </c>
      <c r="J73" s="41">
        <v>1447.1066900000001</v>
      </c>
      <c r="K73" s="41"/>
      <c r="L73" s="41"/>
      <c r="M73" s="41"/>
      <c r="N73" s="41"/>
      <c r="O73" s="32" t="s">
        <v>165</v>
      </c>
    </row>
    <row r="74" spans="1:15" s="34" customFormat="1" ht="63" customHeight="1" x14ac:dyDescent="0.25">
      <c r="A74" s="40"/>
      <c r="B74" s="52" t="s">
        <v>114</v>
      </c>
      <c r="C74" s="44">
        <f t="shared" ref="C74:C76" si="11">E74+H74+K74+M74</f>
        <v>15000</v>
      </c>
      <c r="D74" s="44">
        <f t="shared" ref="D74:D76" si="12">F74+J74+L74+N74</f>
        <v>10300</v>
      </c>
      <c r="E74" s="41"/>
      <c r="F74" s="41"/>
      <c r="G74" s="41"/>
      <c r="H74" s="41">
        <v>15000</v>
      </c>
      <c r="I74" s="41"/>
      <c r="J74" s="41">
        <v>10300</v>
      </c>
      <c r="K74" s="41"/>
      <c r="L74" s="41"/>
      <c r="M74" s="41"/>
      <c r="N74" s="41"/>
      <c r="O74" s="32" t="s">
        <v>117</v>
      </c>
    </row>
    <row r="75" spans="1:15" s="34" customFormat="1" ht="63" customHeight="1" x14ac:dyDescent="0.25">
      <c r="A75" s="40"/>
      <c r="B75" s="52" t="s">
        <v>115</v>
      </c>
      <c r="C75" s="44">
        <f t="shared" si="11"/>
        <v>626.4</v>
      </c>
      <c r="D75" s="44">
        <f t="shared" si="12"/>
        <v>0</v>
      </c>
      <c r="E75" s="41"/>
      <c r="F75" s="41"/>
      <c r="G75" s="41"/>
      <c r="H75" s="41">
        <v>626.4</v>
      </c>
      <c r="I75" s="41"/>
      <c r="J75" s="41"/>
      <c r="K75" s="41"/>
      <c r="L75" s="41"/>
      <c r="M75" s="41"/>
      <c r="N75" s="41"/>
      <c r="O75" s="32"/>
    </row>
    <row r="76" spans="1:15" s="34" customFormat="1" ht="63" customHeight="1" x14ac:dyDescent="0.25">
      <c r="A76" s="40"/>
      <c r="B76" s="52" t="s">
        <v>116</v>
      </c>
      <c r="C76" s="44">
        <f t="shared" si="11"/>
        <v>708.4</v>
      </c>
      <c r="D76" s="44">
        <f t="shared" si="12"/>
        <v>0</v>
      </c>
      <c r="E76" s="41">
        <v>708.4</v>
      </c>
      <c r="F76" s="41"/>
      <c r="G76" s="41"/>
      <c r="H76" s="41"/>
      <c r="I76" s="41"/>
      <c r="J76" s="41"/>
      <c r="K76" s="41"/>
      <c r="L76" s="41"/>
      <c r="M76" s="41"/>
      <c r="N76" s="41"/>
      <c r="O76" s="32"/>
    </row>
    <row r="77" spans="1:15" s="16" customFormat="1" ht="51" customHeight="1" x14ac:dyDescent="0.25">
      <c r="A77" s="3"/>
      <c r="B77" s="12" t="s">
        <v>80</v>
      </c>
      <c r="C77" s="42">
        <f>E77+H77+K77+M77</f>
        <v>438908.93</v>
      </c>
      <c r="D77" s="42">
        <f t="shared" si="10"/>
        <v>323349.86536000017</v>
      </c>
      <c r="E77" s="19">
        <f>E78+E79+E80</f>
        <v>157512.85999999999</v>
      </c>
      <c r="F77" s="19">
        <f t="shared" ref="F77:N77" si="13">F78+F79+F80</f>
        <v>133501.42830999999</v>
      </c>
      <c r="G77" s="19">
        <f t="shared" si="13"/>
        <v>27972.5</v>
      </c>
      <c r="H77" s="19">
        <f t="shared" si="13"/>
        <v>24763.040000000001</v>
      </c>
      <c r="I77" s="19">
        <f t="shared" si="13"/>
        <v>24763.040000000001</v>
      </c>
      <c r="J77" s="19">
        <f t="shared" si="13"/>
        <v>15109.987459999998</v>
      </c>
      <c r="K77" s="19">
        <f t="shared" si="13"/>
        <v>0</v>
      </c>
      <c r="L77" s="19">
        <f t="shared" si="13"/>
        <v>0</v>
      </c>
      <c r="M77" s="19">
        <f t="shared" si="13"/>
        <v>256633.03</v>
      </c>
      <c r="N77" s="19">
        <f t="shared" si="13"/>
        <v>174738.44959000021</v>
      </c>
      <c r="O77" s="50"/>
    </row>
    <row r="78" spans="1:15" s="34" customFormat="1" ht="46.5" customHeight="1" x14ac:dyDescent="0.25">
      <c r="A78" s="40"/>
      <c r="B78" s="52" t="s">
        <v>81</v>
      </c>
      <c r="C78" s="41">
        <f t="shared" ref="C78:C88" si="14">E78+H78+K78+M78</f>
        <v>256633.03</v>
      </c>
      <c r="D78" s="41">
        <f t="shared" ref="D78:D80" si="15">F78+J78+L78+N78</f>
        <v>174738.44959000021</v>
      </c>
      <c r="E78" s="41">
        <v>0</v>
      </c>
      <c r="F78" s="41"/>
      <c r="G78" s="41"/>
      <c r="H78" s="41">
        <v>0</v>
      </c>
      <c r="I78" s="41"/>
      <c r="J78" s="41"/>
      <c r="K78" s="41"/>
      <c r="L78" s="41"/>
      <c r="M78" s="41">
        <v>256633.03</v>
      </c>
      <c r="N78" s="41">
        <v>174738.44959000021</v>
      </c>
      <c r="O78" s="38" t="s">
        <v>166</v>
      </c>
    </row>
    <row r="79" spans="1:15" s="34" customFormat="1" ht="63" customHeight="1" x14ac:dyDescent="0.25">
      <c r="A79" s="40"/>
      <c r="B79" s="52" t="s">
        <v>82</v>
      </c>
      <c r="C79" s="41">
        <f t="shared" si="14"/>
        <v>23172</v>
      </c>
      <c r="D79" s="41">
        <f t="shared" si="15"/>
        <v>13761.487649999999</v>
      </c>
      <c r="E79" s="41">
        <v>0</v>
      </c>
      <c r="F79" s="41"/>
      <c r="G79" s="41">
        <v>13222.5</v>
      </c>
      <c r="H79" s="41">
        <v>23172</v>
      </c>
      <c r="I79" s="41">
        <v>23172</v>
      </c>
      <c r="J79" s="41">
        <v>13761.487649999999</v>
      </c>
      <c r="K79" s="41"/>
      <c r="L79" s="41"/>
      <c r="M79" s="41">
        <v>0</v>
      </c>
      <c r="N79" s="41"/>
      <c r="O79" s="59" t="s">
        <v>167</v>
      </c>
    </row>
    <row r="80" spans="1:15" s="34" customFormat="1" ht="63" customHeight="1" x14ac:dyDescent="0.25">
      <c r="A80" s="40"/>
      <c r="B80" s="52" t="s">
        <v>83</v>
      </c>
      <c r="C80" s="41">
        <f t="shared" si="14"/>
        <v>159103.9</v>
      </c>
      <c r="D80" s="41">
        <f t="shared" si="15"/>
        <v>134849.92812</v>
      </c>
      <c r="E80" s="41">
        <v>157512.85999999999</v>
      </c>
      <c r="F80" s="41">
        <v>133501.42830999999</v>
      </c>
      <c r="G80" s="41">
        <v>14750</v>
      </c>
      <c r="H80" s="41">
        <v>1591.04</v>
      </c>
      <c r="I80" s="41">
        <v>1591.04</v>
      </c>
      <c r="J80" s="41">
        <v>1348.49981</v>
      </c>
      <c r="K80" s="41"/>
      <c r="L80" s="41"/>
      <c r="M80" s="41">
        <v>0</v>
      </c>
      <c r="N80" s="41"/>
      <c r="O80" s="32" t="s">
        <v>168</v>
      </c>
    </row>
    <row r="81" spans="1:15" s="16" customFormat="1" ht="43.5" customHeight="1" x14ac:dyDescent="0.25">
      <c r="A81" s="3"/>
      <c r="B81" s="12" t="s">
        <v>84</v>
      </c>
      <c r="C81" s="19">
        <f>E81+H81+M81</f>
        <v>290015.09999999998</v>
      </c>
      <c r="D81" s="19">
        <f>F81+J81+N81</f>
        <v>164484.32039999997</v>
      </c>
      <c r="E81" s="19">
        <f>E82+E83+E84+E85+E86+E87+E88+E89+E90+E91</f>
        <v>60390</v>
      </c>
      <c r="F81" s="19">
        <f>F82+F83+F84+F85+F86+F87+F88+F89+F90+F91</f>
        <v>33706.652040000001</v>
      </c>
      <c r="G81" s="19">
        <f t="shared" ref="G81:L81" si="16">G82+G83+G84+G85+G86+G87+G88+G89</f>
        <v>163690</v>
      </c>
      <c r="H81" s="19">
        <f>H82+H83+H84+H85+H86+H87+H88+H89+H90+H91</f>
        <v>229625.1</v>
      </c>
      <c r="I81" s="19">
        <f t="shared" si="16"/>
        <v>254127</v>
      </c>
      <c r="J81" s="19">
        <f>J82+J83+J84+J85+J86+J87+J88+J89+J90+J91</f>
        <v>130777.66835999998</v>
      </c>
      <c r="K81" s="19">
        <f t="shared" si="16"/>
        <v>37351.147420000001</v>
      </c>
      <c r="L81" s="19">
        <f t="shared" si="16"/>
        <v>0</v>
      </c>
      <c r="M81" s="19">
        <f>M82+M83+M84+M85+M86+M87+M88+M89+M90+M91</f>
        <v>0</v>
      </c>
      <c r="N81" s="19">
        <f>N82+N83+N84+N85+N86+N87+N88+N89+N90+N91</f>
        <v>0</v>
      </c>
      <c r="O81" s="50"/>
    </row>
    <row r="82" spans="1:15" s="34" customFormat="1" ht="63" customHeight="1" x14ac:dyDescent="0.25">
      <c r="A82" s="40"/>
      <c r="B82" s="52" t="s">
        <v>85</v>
      </c>
      <c r="C82" s="41">
        <f t="shared" si="14"/>
        <v>86981</v>
      </c>
      <c r="D82" s="41">
        <f t="shared" ref="D82:D88" si="17">F82+J82+L82+N82</f>
        <v>72819.699200000003</v>
      </c>
      <c r="E82" s="41">
        <v>0</v>
      </c>
      <c r="F82" s="41"/>
      <c r="G82" s="41">
        <v>53714</v>
      </c>
      <c r="H82" s="41">
        <v>86981</v>
      </c>
      <c r="I82" s="41">
        <v>86981</v>
      </c>
      <c r="J82" s="41">
        <v>72819.699200000003</v>
      </c>
      <c r="K82" s="41"/>
      <c r="L82" s="41"/>
      <c r="M82" s="41">
        <v>0</v>
      </c>
      <c r="N82" s="41"/>
      <c r="O82" s="36" t="s">
        <v>169</v>
      </c>
    </row>
    <row r="83" spans="1:15" s="34" customFormat="1" ht="63" customHeight="1" x14ac:dyDescent="0.25">
      <c r="A83" s="40"/>
      <c r="B83" s="52" t="s">
        <v>86</v>
      </c>
      <c r="C83" s="41">
        <f t="shared" si="14"/>
        <v>3625</v>
      </c>
      <c r="D83" s="41">
        <f t="shared" si="17"/>
        <v>2527.154</v>
      </c>
      <c r="E83" s="41">
        <v>0</v>
      </c>
      <c r="F83" s="41"/>
      <c r="G83" s="41">
        <v>2925</v>
      </c>
      <c r="H83" s="41">
        <v>3625</v>
      </c>
      <c r="I83" s="41">
        <v>3625</v>
      </c>
      <c r="J83" s="41">
        <v>2527.154</v>
      </c>
      <c r="K83" s="41"/>
      <c r="L83" s="41"/>
      <c r="M83" s="41">
        <v>0</v>
      </c>
      <c r="N83" s="41"/>
      <c r="O83" s="32" t="s">
        <v>170</v>
      </c>
    </row>
    <row r="84" spans="1:15" s="34" customFormat="1" ht="63" customHeight="1" x14ac:dyDescent="0.25">
      <c r="A84" s="40"/>
      <c r="B84" s="52" t="s">
        <v>87</v>
      </c>
      <c r="C84" s="41">
        <f t="shared" si="14"/>
        <v>1899</v>
      </c>
      <c r="D84" s="41">
        <f t="shared" si="17"/>
        <v>1423</v>
      </c>
      <c r="E84" s="41">
        <v>0</v>
      </c>
      <c r="F84" s="41"/>
      <c r="G84" s="41">
        <v>1731</v>
      </c>
      <c r="H84" s="41">
        <v>1899</v>
      </c>
      <c r="I84" s="41">
        <v>1899</v>
      </c>
      <c r="J84" s="41">
        <v>1423</v>
      </c>
      <c r="K84" s="41"/>
      <c r="L84" s="41"/>
      <c r="M84" s="41">
        <v>0</v>
      </c>
      <c r="N84" s="41"/>
      <c r="O84" s="32" t="s">
        <v>171</v>
      </c>
    </row>
    <row r="85" spans="1:15" s="34" customFormat="1" ht="45.75" customHeight="1" x14ac:dyDescent="0.25">
      <c r="A85" s="40"/>
      <c r="B85" s="52" t="s">
        <v>88</v>
      </c>
      <c r="C85" s="41">
        <f t="shared" si="14"/>
        <v>1500</v>
      </c>
      <c r="D85" s="41">
        <f t="shared" si="17"/>
        <v>1370.5</v>
      </c>
      <c r="E85" s="41">
        <v>0</v>
      </c>
      <c r="F85" s="41"/>
      <c r="G85" s="41">
        <v>1120</v>
      </c>
      <c r="H85" s="41">
        <v>1500</v>
      </c>
      <c r="I85" s="41">
        <v>1500</v>
      </c>
      <c r="J85" s="41">
        <v>1370.5</v>
      </c>
      <c r="K85" s="41"/>
      <c r="L85" s="41"/>
      <c r="M85" s="41">
        <v>0</v>
      </c>
      <c r="N85" s="41"/>
      <c r="O85" s="39" t="s">
        <v>118</v>
      </c>
    </row>
    <row r="86" spans="1:15" s="34" customFormat="1" ht="63" customHeight="1" x14ac:dyDescent="0.25">
      <c r="A86" s="40"/>
      <c r="B86" s="52" t="s">
        <v>89</v>
      </c>
      <c r="C86" s="41">
        <f t="shared" si="14"/>
        <v>61000</v>
      </c>
      <c r="D86" s="41">
        <f t="shared" si="17"/>
        <v>34047.123270000004</v>
      </c>
      <c r="E86" s="41">
        <v>60390</v>
      </c>
      <c r="F86" s="41">
        <v>33706.652040000001</v>
      </c>
      <c r="G86" s="41">
        <v>59000</v>
      </c>
      <c r="H86" s="41">
        <v>610</v>
      </c>
      <c r="I86" s="41">
        <v>610</v>
      </c>
      <c r="J86" s="41">
        <v>340.47122999999999</v>
      </c>
      <c r="K86" s="41"/>
      <c r="L86" s="41"/>
      <c r="M86" s="41">
        <v>0</v>
      </c>
      <c r="N86" s="41"/>
      <c r="O86" s="32" t="s">
        <v>172</v>
      </c>
    </row>
    <row r="87" spans="1:15" s="34" customFormat="1" ht="63" customHeight="1" x14ac:dyDescent="0.25">
      <c r="A87" s="40"/>
      <c r="B87" s="52" t="s">
        <v>90</v>
      </c>
      <c r="C87" s="41">
        <f t="shared" si="14"/>
        <v>63800</v>
      </c>
      <c r="D87" s="41">
        <f t="shared" si="17"/>
        <v>2600</v>
      </c>
      <c r="E87" s="41">
        <v>0</v>
      </c>
      <c r="F87" s="41"/>
      <c r="G87" s="41">
        <v>38400</v>
      </c>
      <c r="H87" s="41">
        <v>63800</v>
      </c>
      <c r="I87" s="41">
        <v>71800</v>
      </c>
      <c r="J87" s="41">
        <v>2600</v>
      </c>
      <c r="K87" s="41"/>
      <c r="L87" s="41"/>
      <c r="M87" s="41">
        <v>0</v>
      </c>
      <c r="N87" s="41"/>
      <c r="O87" s="32" t="s">
        <v>106</v>
      </c>
    </row>
    <row r="88" spans="1:15" s="34" customFormat="1" ht="63" customHeight="1" x14ac:dyDescent="0.25">
      <c r="A88" s="40"/>
      <c r="B88" s="52" t="s">
        <v>91</v>
      </c>
      <c r="C88" s="41">
        <f t="shared" si="14"/>
        <v>6800</v>
      </c>
      <c r="D88" s="41">
        <f t="shared" si="17"/>
        <v>6799.9999500000004</v>
      </c>
      <c r="E88" s="41">
        <v>0</v>
      </c>
      <c r="F88" s="41"/>
      <c r="G88" s="41">
        <v>6800</v>
      </c>
      <c r="H88" s="41">
        <v>6800</v>
      </c>
      <c r="I88" s="41">
        <v>6800</v>
      </c>
      <c r="J88" s="41">
        <v>6799.9999500000004</v>
      </c>
      <c r="K88" s="41"/>
      <c r="L88" s="41"/>
      <c r="M88" s="41">
        <v>0</v>
      </c>
      <c r="N88" s="41"/>
      <c r="O88" s="32" t="s">
        <v>100</v>
      </c>
    </row>
    <row r="89" spans="1:15" s="34" customFormat="1" ht="63" customHeight="1" x14ac:dyDescent="0.25">
      <c r="A89" s="40"/>
      <c r="B89" s="52" t="s">
        <v>92</v>
      </c>
      <c r="C89" s="41">
        <f>E89+H89+M89</f>
        <v>60912</v>
      </c>
      <c r="D89" s="41">
        <f>F89+J89+N89</f>
        <v>40716.827980000002</v>
      </c>
      <c r="E89" s="41">
        <v>0</v>
      </c>
      <c r="F89" s="41"/>
      <c r="G89" s="41"/>
      <c r="H89" s="41">
        <v>60912</v>
      </c>
      <c r="I89" s="41">
        <v>80912</v>
      </c>
      <c r="J89" s="41">
        <v>40716.827980000002</v>
      </c>
      <c r="K89" s="41">
        <v>37351.147420000001</v>
      </c>
      <c r="L89" s="41"/>
      <c r="M89" s="41">
        <v>0</v>
      </c>
      <c r="N89" s="41"/>
      <c r="O89" s="32" t="s">
        <v>173</v>
      </c>
    </row>
    <row r="90" spans="1:15" s="34" customFormat="1" ht="63" customHeight="1" x14ac:dyDescent="0.25">
      <c r="A90" s="40"/>
      <c r="B90" s="52" t="s">
        <v>119</v>
      </c>
      <c r="C90" s="41">
        <f t="shared" ref="C90:C91" si="18">E90+H90+K90+M90</f>
        <v>164.5</v>
      </c>
      <c r="D90" s="41">
        <f t="shared" ref="D90:D91" si="19">F90+J90+L90+N90</f>
        <v>12.336</v>
      </c>
      <c r="E90" s="41"/>
      <c r="F90" s="41"/>
      <c r="G90" s="41"/>
      <c r="H90" s="41">
        <v>164.5</v>
      </c>
      <c r="I90" s="41"/>
      <c r="J90" s="41">
        <v>12.336</v>
      </c>
      <c r="K90" s="41"/>
      <c r="L90" s="41"/>
      <c r="M90" s="41"/>
      <c r="N90" s="41"/>
      <c r="O90" s="32" t="s">
        <v>174</v>
      </c>
    </row>
    <row r="91" spans="1:15" s="34" customFormat="1" ht="63" customHeight="1" x14ac:dyDescent="0.25">
      <c r="A91" s="40"/>
      <c r="B91" s="52" t="s">
        <v>120</v>
      </c>
      <c r="C91" s="41">
        <f t="shared" si="18"/>
        <v>3333.6</v>
      </c>
      <c r="D91" s="41">
        <f t="shared" si="19"/>
        <v>2167.6799999999998</v>
      </c>
      <c r="E91" s="41"/>
      <c r="F91" s="41"/>
      <c r="G91" s="41"/>
      <c r="H91" s="41">
        <v>3333.6</v>
      </c>
      <c r="I91" s="41"/>
      <c r="J91" s="41">
        <v>2167.6799999999998</v>
      </c>
      <c r="K91" s="41"/>
      <c r="L91" s="41"/>
      <c r="M91" s="41"/>
      <c r="N91" s="41"/>
      <c r="O91" s="32" t="s">
        <v>175</v>
      </c>
    </row>
    <row r="92" spans="1:15" s="16" customFormat="1" ht="63" customHeight="1" x14ac:dyDescent="0.25">
      <c r="A92" s="9"/>
      <c r="B92" s="12" t="s">
        <v>93</v>
      </c>
      <c r="C92" s="19">
        <f>E92+H92+K92+M92</f>
        <v>4210777.3</v>
      </c>
      <c r="D92" s="19">
        <f>F92+J92+L92+N92</f>
        <v>3158082.9360000002</v>
      </c>
      <c r="E92" s="19">
        <f>E93</f>
        <v>0</v>
      </c>
      <c r="F92" s="19">
        <f t="shared" ref="F92:N92" si="20">F93</f>
        <v>0</v>
      </c>
      <c r="G92" s="19">
        <f t="shared" si="20"/>
        <v>3878224</v>
      </c>
      <c r="H92" s="19">
        <f t="shared" si="20"/>
        <v>4210777.3</v>
      </c>
      <c r="I92" s="19">
        <f t="shared" si="20"/>
        <v>4210777.3</v>
      </c>
      <c r="J92" s="19">
        <f t="shared" si="20"/>
        <v>3158082.9360000002</v>
      </c>
      <c r="K92" s="19">
        <f t="shared" si="20"/>
        <v>0</v>
      </c>
      <c r="L92" s="19">
        <f t="shared" si="20"/>
        <v>0</v>
      </c>
      <c r="M92" s="19">
        <f t="shared" si="20"/>
        <v>0</v>
      </c>
      <c r="N92" s="19">
        <f t="shared" si="20"/>
        <v>0</v>
      </c>
      <c r="O92" s="50"/>
    </row>
    <row r="93" spans="1:15" s="34" customFormat="1" ht="37.5" customHeight="1" x14ac:dyDescent="0.25">
      <c r="A93" s="68"/>
      <c r="B93" s="52" t="s">
        <v>94</v>
      </c>
      <c r="C93" s="41">
        <f>E93+H93+K93+M93</f>
        <v>4210777.3</v>
      </c>
      <c r="D93" s="41">
        <f>F93+J93+L93+N93</f>
        <v>3158082.9360000002</v>
      </c>
      <c r="E93" s="41">
        <v>0</v>
      </c>
      <c r="F93" s="41"/>
      <c r="G93" s="41">
        <v>3878224</v>
      </c>
      <c r="H93" s="41">
        <v>4210777.3</v>
      </c>
      <c r="I93" s="41">
        <v>4210777.3</v>
      </c>
      <c r="J93" s="41">
        <v>3158082.9360000002</v>
      </c>
      <c r="K93" s="41"/>
      <c r="L93" s="41"/>
      <c r="M93" s="41">
        <v>0</v>
      </c>
      <c r="N93" s="41"/>
      <c r="O93" s="36" t="s">
        <v>176</v>
      </c>
    </row>
    <row r="94" spans="1:15" ht="33.75" customHeight="1" x14ac:dyDescent="0.25">
      <c r="A94" s="20"/>
      <c r="B94" s="21"/>
      <c r="C94" s="22">
        <f>C92+C81+C77+C8</f>
        <v>20108480.379999999</v>
      </c>
      <c r="D94" s="22">
        <f>D92+D81+D77+D8</f>
        <v>14077506.729578998</v>
      </c>
      <c r="E94" s="22">
        <f t="shared" ref="E94:N94" si="21">E92+E81+E77+E8</f>
        <v>1598992.2599999998</v>
      </c>
      <c r="F94" s="22">
        <f t="shared" si="21"/>
        <v>1057647.2260319998</v>
      </c>
      <c r="G94" s="22">
        <f t="shared" si="21"/>
        <v>16775934.54737</v>
      </c>
      <c r="H94" s="22">
        <f t="shared" si="21"/>
        <v>7328128.5199999996</v>
      </c>
      <c r="I94" s="22">
        <f t="shared" si="21"/>
        <v>7330959.45627</v>
      </c>
      <c r="J94" s="22">
        <f t="shared" si="21"/>
        <v>5679643.2573870001</v>
      </c>
      <c r="K94" s="22">
        <f t="shared" si="21"/>
        <v>37351.147420000001</v>
      </c>
      <c r="L94" s="22">
        <f t="shared" si="21"/>
        <v>0</v>
      </c>
      <c r="M94" s="22">
        <f t="shared" si="21"/>
        <v>11181359.6</v>
      </c>
      <c r="N94" s="22">
        <f t="shared" si="21"/>
        <v>7340216.2461599996</v>
      </c>
      <c r="O94" s="33"/>
    </row>
    <row r="95" spans="1:15" x14ac:dyDescent="0.25">
      <c r="D95" s="26">
        <f>F94+J94</f>
        <v>6737290.4834190002</v>
      </c>
    </row>
  </sheetData>
  <mergeCells count="10">
    <mergeCell ref="B2:O2"/>
    <mergeCell ref="C3:N3"/>
    <mergeCell ref="C4:N4"/>
    <mergeCell ref="C5:D5"/>
    <mergeCell ref="E5:F5"/>
    <mergeCell ref="G5:J5"/>
    <mergeCell ref="K5:L5"/>
    <mergeCell ref="M5:N5"/>
    <mergeCell ref="O4:O6"/>
    <mergeCell ref="B4:B6"/>
  </mergeCells>
  <phoneticPr fontId="1" type="noConversion"/>
  <pageMargins left="0.25" right="0.25"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6"/>
  <sheetViews>
    <sheetView zoomScale="90" zoomScaleNormal="90" workbookViewId="0">
      <selection activeCell="H9" sqref="H9"/>
    </sheetView>
  </sheetViews>
  <sheetFormatPr defaultRowHeight="15" x14ac:dyDescent="0.25"/>
  <cols>
    <col min="8" max="8" width="57.28515625" customWidth="1"/>
  </cols>
  <sheetData>
    <row r="6" spans="8:8" ht="16.5" customHeight="1" x14ac:dyDescent="0.25">
      <c r="H6"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Лист1</vt:lpstr>
      <vt:lpstr>Sheet1!Область_печати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User</cp:lastModifiedBy>
  <cp:lastPrinted>2024-06-18T03:12:18Z</cp:lastPrinted>
  <dcterms:created xsi:type="dcterms:W3CDTF">2015-06-05T18:17:20Z</dcterms:created>
  <dcterms:modified xsi:type="dcterms:W3CDTF">2025-10-08T03:26:33Z</dcterms:modified>
</cp:coreProperties>
</file>