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Отдел ФТПОМС\2021\Тарифное соглашение\Заседание 8\Материалы заседания\Приложения к протоколу по объемам\"/>
    </mc:Choice>
  </mc:AlternateContent>
  <bookViews>
    <workbookView xWindow="0" yWindow="0" windowWidth="28800" windowHeight="12000"/>
  </bookViews>
  <sheets>
    <sheet name="Объемы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Z_D9A08047_01BB_4780_A06C_1B6ED4AE2AA5_.wvu.Cols" localSheetId="0" hidden="1">Объемы!$EQ:$EV</definedName>
    <definedName name="Z_D9A08047_01BB_4780_A06C_1B6ED4AE2AA5_.wvu.PrintArea" localSheetId="0" hidden="1">Объемы!$A$1:$AS$76</definedName>
    <definedName name="Z_D9A08047_01BB_4780_A06C_1B6ED4AE2AA5_.wvu.Rows" localSheetId="0" hidden="1">Объемы!$9:$9</definedName>
    <definedName name="Z_DC48959C_9B8D_4708_B510_30BB10C5E634_.wvu.Cols" localSheetId="0" hidden="1">Объемы!$EQ:$EV</definedName>
    <definedName name="Z_DC48959C_9B8D_4708_B510_30BB10C5E634_.wvu.PrintArea" localSheetId="0" hidden="1">Объемы!$A$1:$AS$76</definedName>
    <definedName name="Z_DC48959C_9B8D_4708_B510_30BB10C5E634_.wvu.Rows" localSheetId="0" hidden="1">Объемы!$9:$9</definedName>
    <definedName name="_xlnm.Print_Area" localSheetId="0">Объемы!$A$1:$AS$76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68" i="1" l="1"/>
  <c r="R68" i="1"/>
  <c r="AU63" i="1"/>
  <c r="AU68" i="1" s="1"/>
  <c r="L63" i="1"/>
  <c r="G63" i="1"/>
  <c r="G68" i="1" s="1"/>
  <c r="AN62" i="1"/>
  <c r="L62" i="1"/>
  <c r="AN61" i="1"/>
  <c r="AH61" i="1"/>
  <c r="L61" i="1"/>
  <c r="L64" i="1" s="1"/>
  <c r="L65" i="1" s="1"/>
  <c r="A59" i="1"/>
  <c r="T71" i="1" s="1"/>
  <c r="AN58" i="1"/>
  <c r="L58" i="1"/>
  <c r="AU57" i="1"/>
  <c r="AT57" i="1"/>
  <c r="AK57" i="1" s="1"/>
  <c r="AS57" i="1"/>
  <c r="AR57" i="1"/>
  <c r="AQ57" i="1"/>
  <c r="AP57" i="1"/>
  <c r="AO57" i="1"/>
  <c r="AM57" i="1"/>
  <c r="AL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R57" i="1" s="1"/>
  <c r="S57" i="1"/>
  <c r="Q57" i="1"/>
  <c r="P57" i="1"/>
  <c r="O57" i="1"/>
  <c r="N57" i="1"/>
  <c r="M57" i="1" s="1"/>
  <c r="K57" i="1"/>
  <c r="J57" i="1"/>
  <c r="I57" i="1"/>
  <c r="H57" i="1"/>
  <c r="G57" i="1" s="1"/>
  <c r="F57" i="1"/>
  <c r="E57" i="1"/>
  <c r="D57" i="1"/>
  <c r="C57" i="1"/>
  <c r="B57" i="1"/>
  <c r="AN56" i="1"/>
  <c r="L56" i="1"/>
  <c r="AL55" i="1"/>
  <c r="Z55" i="1"/>
  <c r="Y55" i="1"/>
  <c r="W55" i="1"/>
  <c r="T55" i="1"/>
  <c r="R55" i="1" s="1"/>
  <c r="B55" i="1" s="1"/>
  <c r="M55" i="1"/>
  <c r="G55" i="1"/>
  <c r="C55" i="1"/>
  <c r="AQ54" i="1"/>
  <c r="AL54" i="1"/>
  <c r="AK54" i="1" s="1"/>
  <c r="Z54" i="1"/>
  <c r="Y54" i="1" s="1"/>
  <c r="T54" i="1"/>
  <c r="N54" i="1"/>
  <c r="M54" i="1" s="1"/>
  <c r="G54" i="1"/>
  <c r="C54" i="1"/>
  <c r="AQ53" i="1"/>
  <c r="AL53" i="1"/>
  <c r="AK53" i="1" s="1"/>
  <c r="AJ53" i="1"/>
  <c r="AB53" i="1"/>
  <c r="Z53" i="1"/>
  <c r="Y53" i="1" s="1"/>
  <c r="U53" i="1"/>
  <c r="T53" i="1" s="1"/>
  <c r="R53" i="1"/>
  <c r="B53" i="1" s="1"/>
  <c r="M53" i="1"/>
  <c r="G53" i="1"/>
  <c r="C53" i="1"/>
  <c r="AQ52" i="1"/>
  <c r="AL52" i="1"/>
  <c r="AK52" i="1" s="1"/>
  <c r="AJ52" i="1"/>
  <c r="AB52" i="1"/>
  <c r="Z52" i="1"/>
  <c r="U52" i="1"/>
  <c r="T52" i="1" s="1"/>
  <c r="M52" i="1"/>
  <c r="G52" i="1"/>
  <c r="C52" i="1"/>
  <c r="AQ51" i="1"/>
  <c r="AL51" i="1"/>
  <c r="AK51" i="1" s="1"/>
  <c r="AJ51" i="1"/>
  <c r="Z51" i="1" s="1"/>
  <c r="Y51" i="1" s="1"/>
  <c r="W51" i="1"/>
  <c r="T51" i="1" s="1"/>
  <c r="S51" i="1"/>
  <c r="M51" i="1"/>
  <c r="G51" i="1"/>
  <c r="C51" i="1"/>
  <c r="AQ50" i="1"/>
  <c r="AL50" i="1"/>
  <c r="AK50" i="1" s="1"/>
  <c r="AJ50" i="1"/>
  <c r="AA50" i="1"/>
  <c r="Z50" i="1" s="1"/>
  <c r="Y50" i="1" s="1"/>
  <c r="W50" i="1"/>
  <c r="V50" i="1"/>
  <c r="T50" i="1" s="1"/>
  <c r="S50" i="1"/>
  <c r="P50" i="1"/>
  <c r="M50" i="1"/>
  <c r="K50" i="1"/>
  <c r="G50" i="1" s="1"/>
  <c r="C50" i="1"/>
  <c r="AQ49" i="1"/>
  <c r="AL49" i="1"/>
  <c r="AK49" i="1" s="1"/>
  <c r="AJ49" i="1"/>
  <c r="Z49" i="1" s="1"/>
  <c r="Y49" i="1" s="1"/>
  <c r="W49" i="1"/>
  <c r="V49" i="1"/>
  <c r="T49" i="1" s="1"/>
  <c r="S49" i="1"/>
  <c r="M49" i="1"/>
  <c r="G49" i="1"/>
  <c r="C49" i="1"/>
  <c r="AQ48" i="1"/>
  <c r="AL48" i="1"/>
  <c r="AK48" i="1"/>
  <c r="AJ48" i="1"/>
  <c r="AB48" i="1"/>
  <c r="W48" i="1"/>
  <c r="U48" i="1"/>
  <c r="T48" i="1" s="1"/>
  <c r="S48" i="1"/>
  <c r="O48" i="1"/>
  <c r="M48" i="1" s="1"/>
  <c r="G48" i="1"/>
  <c r="C48" i="1"/>
  <c r="AS47" i="1"/>
  <c r="AR47" i="1"/>
  <c r="AP47" i="1"/>
  <c r="AO47" i="1"/>
  <c r="AM47" i="1"/>
  <c r="AL47" i="1" s="1"/>
  <c r="AJ47" i="1"/>
  <c r="AG47" i="1"/>
  <c r="AF47" i="1"/>
  <c r="AE47" i="1"/>
  <c r="AD47" i="1"/>
  <c r="AC47" i="1"/>
  <c r="AB47" i="1"/>
  <c r="AA47" i="1"/>
  <c r="X47" i="1"/>
  <c r="W47" i="1"/>
  <c r="V47" i="1"/>
  <c r="U47" i="1"/>
  <c r="S47" i="1"/>
  <c r="Q47" i="1"/>
  <c r="P47" i="1"/>
  <c r="O47" i="1"/>
  <c r="N47" i="1"/>
  <c r="M47" i="1"/>
  <c r="K47" i="1"/>
  <c r="J47" i="1"/>
  <c r="I47" i="1"/>
  <c r="H47" i="1"/>
  <c r="F47" i="1"/>
  <c r="E47" i="1"/>
  <c r="D47" i="1"/>
  <c r="C47" i="1" s="1"/>
  <c r="AS46" i="1"/>
  <c r="AR46" i="1"/>
  <c r="AQ46" i="1" s="1"/>
  <c r="AP46" i="1"/>
  <c r="AO46" i="1"/>
  <c r="AM46" i="1"/>
  <c r="AJ46" i="1"/>
  <c r="AG46" i="1"/>
  <c r="AF46" i="1"/>
  <c r="AE46" i="1"/>
  <c r="AD46" i="1"/>
  <c r="AC46" i="1"/>
  <c r="AB46" i="1"/>
  <c r="AA46" i="1"/>
  <c r="X46" i="1"/>
  <c r="W46" i="1"/>
  <c r="V46" i="1"/>
  <c r="U46" i="1"/>
  <c r="T46" i="1" s="1"/>
  <c r="S46" i="1"/>
  <c r="Q46" i="1"/>
  <c r="P46" i="1"/>
  <c r="O46" i="1"/>
  <c r="N46" i="1"/>
  <c r="M46" i="1" s="1"/>
  <c r="K46" i="1"/>
  <c r="J46" i="1"/>
  <c r="I46" i="1"/>
  <c r="H46" i="1"/>
  <c r="F46" i="1"/>
  <c r="E46" i="1"/>
  <c r="D46" i="1"/>
  <c r="C46" i="1" s="1"/>
  <c r="AS45" i="1"/>
  <c r="AR45" i="1"/>
  <c r="AQ45" i="1" s="1"/>
  <c r="AP45" i="1"/>
  <c r="AO45" i="1"/>
  <c r="AM45" i="1"/>
  <c r="AJ45" i="1"/>
  <c r="AG45" i="1"/>
  <c r="AF45" i="1"/>
  <c r="AE45" i="1"/>
  <c r="AD45" i="1"/>
  <c r="AC45" i="1"/>
  <c r="AB45" i="1"/>
  <c r="AA45" i="1"/>
  <c r="X45" i="1"/>
  <c r="W45" i="1"/>
  <c r="V45" i="1"/>
  <c r="U45" i="1"/>
  <c r="S45" i="1"/>
  <c r="Q45" i="1"/>
  <c r="P45" i="1"/>
  <c r="O45" i="1"/>
  <c r="M45" i="1" s="1"/>
  <c r="N45" i="1"/>
  <c r="K45" i="1"/>
  <c r="J45" i="1"/>
  <c r="I45" i="1"/>
  <c r="H45" i="1"/>
  <c r="G45" i="1" s="1"/>
  <c r="F45" i="1"/>
  <c r="E45" i="1"/>
  <c r="D45" i="1"/>
  <c r="AS44" i="1"/>
  <c r="AR44" i="1"/>
  <c r="AQ44" i="1" s="1"/>
  <c r="AP44" i="1"/>
  <c r="AO44" i="1"/>
  <c r="AM44" i="1"/>
  <c r="AL44" i="1" s="1"/>
  <c r="AK44" i="1" s="1"/>
  <c r="AJ44" i="1"/>
  <c r="AG44" i="1"/>
  <c r="AF44" i="1"/>
  <c r="AE44" i="1"/>
  <c r="AD44" i="1"/>
  <c r="AC44" i="1"/>
  <c r="AB44" i="1"/>
  <c r="AA44" i="1"/>
  <c r="X44" i="1"/>
  <c r="W44" i="1"/>
  <c r="V44" i="1"/>
  <c r="U44" i="1"/>
  <c r="T44" i="1" s="1"/>
  <c r="S44" i="1"/>
  <c r="Q44" i="1"/>
  <c r="P44" i="1"/>
  <c r="O44" i="1"/>
  <c r="N44" i="1"/>
  <c r="M44" i="1" s="1"/>
  <c r="K44" i="1"/>
  <c r="J44" i="1"/>
  <c r="I44" i="1"/>
  <c r="H44" i="1"/>
  <c r="F44" i="1"/>
  <c r="E44" i="1"/>
  <c r="D44" i="1"/>
  <c r="C44" i="1" s="1"/>
  <c r="AS43" i="1"/>
  <c r="AR43" i="1"/>
  <c r="AQ43" i="1" s="1"/>
  <c r="AP43" i="1"/>
  <c r="AO43" i="1"/>
  <c r="AM43" i="1"/>
  <c r="AJ43" i="1"/>
  <c r="AG43" i="1"/>
  <c r="AF43" i="1"/>
  <c r="AE43" i="1"/>
  <c r="AD43" i="1"/>
  <c r="AC43" i="1"/>
  <c r="AB43" i="1"/>
  <c r="AA43" i="1"/>
  <c r="X43" i="1"/>
  <c r="W43" i="1"/>
  <c r="V43" i="1"/>
  <c r="U43" i="1"/>
  <c r="S43" i="1"/>
  <c r="Q43" i="1"/>
  <c r="P43" i="1"/>
  <c r="O43" i="1"/>
  <c r="N43" i="1"/>
  <c r="M43" i="1"/>
  <c r="K43" i="1"/>
  <c r="J43" i="1"/>
  <c r="I43" i="1"/>
  <c r="H43" i="1"/>
  <c r="G43" i="1" s="1"/>
  <c r="F43" i="1"/>
  <c r="E43" i="1"/>
  <c r="D43" i="1"/>
  <c r="C43" i="1" s="1"/>
  <c r="AS42" i="1"/>
  <c r="AR42" i="1"/>
  <c r="AP42" i="1"/>
  <c r="AO42" i="1"/>
  <c r="AM42" i="1"/>
  <c r="AL42" i="1" s="1"/>
  <c r="AJ42" i="1"/>
  <c r="AG42" i="1"/>
  <c r="AF42" i="1"/>
  <c r="AE42" i="1"/>
  <c r="AD42" i="1"/>
  <c r="AC42" i="1"/>
  <c r="AB42" i="1"/>
  <c r="AA42" i="1"/>
  <c r="X42" i="1"/>
  <c r="W42" i="1"/>
  <c r="V42" i="1"/>
  <c r="U42" i="1"/>
  <c r="T42" i="1" s="1"/>
  <c r="S42" i="1"/>
  <c r="Q42" i="1"/>
  <c r="Q63" i="1" s="1"/>
  <c r="P42" i="1"/>
  <c r="P63" i="1" s="1"/>
  <c r="O42" i="1"/>
  <c r="O63" i="1" s="1"/>
  <c r="O68" i="1" s="1"/>
  <c r="N42" i="1"/>
  <c r="M42" i="1"/>
  <c r="K42" i="1"/>
  <c r="J42" i="1"/>
  <c r="I42" i="1"/>
  <c r="H42" i="1"/>
  <c r="F42" i="1"/>
  <c r="E42" i="1"/>
  <c r="D42" i="1"/>
  <c r="AS41" i="1"/>
  <c r="AR41" i="1"/>
  <c r="AQ41" i="1" s="1"/>
  <c r="AP41" i="1"/>
  <c r="AO41" i="1"/>
  <c r="AM41" i="1"/>
  <c r="AJ41" i="1"/>
  <c r="AG41" i="1"/>
  <c r="AF41" i="1"/>
  <c r="AE41" i="1"/>
  <c r="AD41" i="1"/>
  <c r="AC41" i="1"/>
  <c r="AB41" i="1"/>
  <c r="AA41" i="1"/>
  <c r="X41" i="1"/>
  <c r="W41" i="1"/>
  <c r="V41" i="1"/>
  <c r="U41" i="1"/>
  <c r="T41" i="1" s="1"/>
  <c r="S41" i="1"/>
  <c r="Q41" i="1"/>
  <c r="P41" i="1"/>
  <c r="O41" i="1"/>
  <c r="N41" i="1"/>
  <c r="M41" i="1" s="1"/>
  <c r="K41" i="1"/>
  <c r="J41" i="1"/>
  <c r="I41" i="1"/>
  <c r="H41" i="1"/>
  <c r="F41" i="1"/>
  <c r="E41" i="1"/>
  <c r="D41" i="1"/>
  <c r="C41" i="1" s="1"/>
  <c r="AS40" i="1"/>
  <c r="AR40" i="1"/>
  <c r="AQ40" i="1" s="1"/>
  <c r="AP40" i="1"/>
  <c r="AO40" i="1"/>
  <c r="AM40" i="1"/>
  <c r="AJ40" i="1"/>
  <c r="AG40" i="1"/>
  <c r="AF40" i="1"/>
  <c r="AE40" i="1"/>
  <c r="AD40" i="1"/>
  <c r="AC40" i="1"/>
  <c r="AB40" i="1"/>
  <c r="AA40" i="1"/>
  <c r="X40" i="1"/>
  <c r="W40" i="1"/>
  <c r="V40" i="1"/>
  <c r="U40" i="1"/>
  <c r="S40" i="1"/>
  <c r="Q40" i="1"/>
  <c r="P40" i="1"/>
  <c r="O40" i="1"/>
  <c r="N40" i="1"/>
  <c r="M40" i="1" s="1"/>
  <c r="K40" i="1"/>
  <c r="J40" i="1"/>
  <c r="I40" i="1"/>
  <c r="H40" i="1"/>
  <c r="G40" i="1" s="1"/>
  <c r="F40" i="1"/>
  <c r="E40" i="1"/>
  <c r="D40" i="1"/>
  <c r="AS39" i="1"/>
  <c r="AR39" i="1"/>
  <c r="AQ39" i="1" s="1"/>
  <c r="AP39" i="1"/>
  <c r="AO39" i="1"/>
  <c r="AM39" i="1"/>
  <c r="AL39" i="1" s="1"/>
  <c r="AK39" i="1"/>
  <c r="AJ39" i="1"/>
  <c r="AG39" i="1"/>
  <c r="AF39" i="1"/>
  <c r="AE39" i="1"/>
  <c r="AD39" i="1"/>
  <c r="AC39" i="1"/>
  <c r="AB39" i="1"/>
  <c r="AA39" i="1"/>
  <c r="Z39" i="1" s="1"/>
  <c r="Y39" i="1" s="1"/>
  <c r="X39" i="1"/>
  <c r="W39" i="1"/>
  <c r="V39" i="1"/>
  <c r="U39" i="1"/>
  <c r="T39" i="1" s="1"/>
  <c r="S39" i="1"/>
  <c r="Q39" i="1"/>
  <c r="P39" i="1"/>
  <c r="O39" i="1"/>
  <c r="M39" i="1" s="1"/>
  <c r="N39" i="1"/>
  <c r="K39" i="1"/>
  <c r="J39" i="1"/>
  <c r="I39" i="1"/>
  <c r="H39" i="1"/>
  <c r="G39" i="1" s="1"/>
  <c r="F39" i="1"/>
  <c r="E39" i="1"/>
  <c r="D39" i="1"/>
  <c r="AS38" i="1"/>
  <c r="AR38" i="1"/>
  <c r="AQ38" i="1"/>
  <c r="AP38" i="1"/>
  <c r="AO38" i="1"/>
  <c r="AM38" i="1"/>
  <c r="AL38" i="1"/>
  <c r="AJ38" i="1"/>
  <c r="AG38" i="1"/>
  <c r="AF38" i="1"/>
  <c r="AE38" i="1"/>
  <c r="AD38" i="1"/>
  <c r="AC38" i="1"/>
  <c r="AB38" i="1"/>
  <c r="AA38" i="1"/>
  <c r="Z38" i="1" s="1"/>
  <c r="X38" i="1"/>
  <c r="W38" i="1"/>
  <c r="V38" i="1"/>
  <c r="U38" i="1"/>
  <c r="T38" i="1"/>
  <c r="S38" i="1"/>
  <c r="Q38" i="1"/>
  <c r="P38" i="1"/>
  <c r="O38" i="1"/>
  <c r="N38" i="1"/>
  <c r="K38" i="1"/>
  <c r="J38" i="1"/>
  <c r="I38" i="1"/>
  <c r="H38" i="1"/>
  <c r="G38" i="1"/>
  <c r="F38" i="1"/>
  <c r="E38" i="1"/>
  <c r="D38" i="1"/>
  <c r="C38" i="1"/>
  <c r="AS37" i="1"/>
  <c r="AR37" i="1"/>
  <c r="AQ37" i="1" s="1"/>
  <c r="AP37" i="1"/>
  <c r="AO37" i="1"/>
  <c r="AM37" i="1"/>
  <c r="AJ37" i="1"/>
  <c r="AG37" i="1"/>
  <c r="AF37" i="1"/>
  <c r="AE37" i="1"/>
  <c r="AD37" i="1"/>
  <c r="AC37" i="1"/>
  <c r="AB37" i="1"/>
  <c r="AA37" i="1"/>
  <c r="X37" i="1"/>
  <c r="W37" i="1"/>
  <c r="V37" i="1"/>
  <c r="U37" i="1"/>
  <c r="T37" i="1" s="1"/>
  <c r="S37" i="1"/>
  <c r="Q37" i="1"/>
  <c r="M37" i="1" s="1"/>
  <c r="P37" i="1"/>
  <c r="O37" i="1"/>
  <c r="N37" i="1"/>
  <c r="K37" i="1"/>
  <c r="J37" i="1"/>
  <c r="I37" i="1"/>
  <c r="H37" i="1"/>
  <c r="G37" i="1" s="1"/>
  <c r="F37" i="1"/>
  <c r="E37" i="1"/>
  <c r="D37" i="1"/>
  <c r="AS36" i="1"/>
  <c r="AR36" i="1"/>
  <c r="AQ36" i="1"/>
  <c r="AP36" i="1"/>
  <c r="AO36" i="1"/>
  <c r="AL36" i="1" s="1"/>
  <c r="AM36" i="1"/>
  <c r="AJ36" i="1"/>
  <c r="AG36" i="1"/>
  <c r="AF36" i="1"/>
  <c r="AE36" i="1"/>
  <c r="AD36" i="1"/>
  <c r="AC36" i="1"/>
  <c r="AB36" i="1"/>
  <c r="AA36" i="1"/>
  <c r="Z36" i="1" s="1"/>
  <c r="X36" i="1"/>
  <c r="W36" i="1"/>
  <c r="V36" i="1"/>
  <c r="U36" i="1"/>
  <c r="T36" i="1"/>
  <c r="S36" i="1"/>
  <c r="Q36" i="1"/>
  <c r="P36" i="1"/>
  <c r="O36" i="1"/>
  <c r="N36" i="1"/>
  <c r="K36" i="1"/>
  <c r="J36" i="1"/>
  <c r="I36" i="1"/>
  <c r="G36" i="1" s="1"/>
  <c r="H36" i="1"/>
  <c r="F36" i="1"/>
  <c r="E36" i="1"/>
  <c r="D36" i="1"/>
  <c r="C36" i="1"/>
  <c r="AS35" i="1"/>
  <c r="AR35" i="1"/>
  <c r="AQ35" i="1" s="1"/>
  <c r="AK35" i="1" s="1"/>
  <c r="AP35" i="1"/>
  <c r="AO35" i="1"/>
  <c r="AM35" i="1"/>
  <c r="AL35" i="1" s="1"/>
  <c r="AJ35" i="1"/>
  <c r="AG35" i="1"/>
  <c r="AF35" i="1"/>
  <c r="AE35" i="1"/>
  <c r="AD35" i="1"/>
  <c r="AC35" i="1"/>
  <c r="AB35" i="1"/>
  <c r="AA35" i="1"/>
  <c r="X35" i="1"/>
  <c r="W35" i="1"/>
  <c r="V35" i="1"/>
  <c r="U35" i="1"/>
  <c r="T35" i="1" s="1"/>
  <c r="S35" i="1"/>
  <c r="Q35" i="1"/>
  <c r="P35" i="1"/>
  <c r="O35" i="1"/>
  <c r="N35" i="1"/>
  <c r="M35" i="1"/>
  <c r="K35" i="1"/>
  <c r="J35" i="1"/>
  <c r="I35" i="1"/>
  <c r="H35" i="1"/>
  <c r="F35" i="1"/>
  <c r="E35" i="1"/>
  <c r="D35" i="1"/>
  <c r="AS34" i="1"/>
  <c r="AR34" i="1"/>
  <c r="AQ34" i="1"/>
  <c r="AP34" i="1"/>
  <c r="AO34" i="1"/>
  <c r="AM34" i="1"/>
  <c r="AL34" i="1"/>
  <c r="AJ34" i="1"/>
  <c r="AG34" i="1"/>
  <c r="AF34" i="1"/>
  <c r="AE34" i="1"/>
  <c r="AD34" i="1"/>
  <c r="AC34" i="1"/>
  <c r="AB34" i="1"/>
  <c r="AA34" i="1"/>
  <c r="Z34" i="1" s="1"/>
  <c r="X34" i="1"/>
  <c r="W34" i="1"/>
  <c r="V34" i="1"/>
  <c r="T34" i="1" s="1"/>
  <c r="U34" i="1"/>
  <c r="S34" i="1"/>
  <c r="Q34" i="1"/>
  <c r="P34" i="1"/>
  <c r="O34" i="1"/>
  <c r="N34" i="1"/>
  <c r="M34" i="1" s="1"/>
  <c r="K34" i="1"/>
  <c r="G34" i="1" s="1"/>
  <c r="J34" i="1"/>
  <c r="I34" i="1"/>
  <c r="H34" i="1"/>
  <c r="F34" i="1"/>
  <c r="E34" i="1"/>
  <c r="D34" i="1"/>
  <c r="C34" i="1"/>
  <c r="AS33" i="1"/>
  <c r="AR33" i="1"/>
  <c r="AQ33" i="1" s="1"/>
  <c r="AP33" i="1"/>
  <c r="AO33" i="1"/>
  <c r="AM33" i="1"/>
  <c r="AJ33" i="1"/>
  <c r="AG33" i="1"/>
  <c r="AF33" i="1"/>
  <c r="AE33" i="1"/>
  <c r="AD33" i="1"/>
  <c r="AC33" i="1"/>
  <c r="AB33" i="1"/>
  <c r="AA33" i="1"/>
  <c r="X33" i="1"/>
  <c r="W33" i="1"/>
  <c r="V33" i="1"/>
  <c r="U33" i="1"/>
  <c r="S33" i="1"/>
  <c r="Q33" i="1"/>
  <c r="P33" i="1"/>
  <c r="O33" i="1"/>
  <c r="N33" i="1"/>
  <c r="M33" i="1"/>
  <c r="K33" i="1"/>
  <c r="J33" i="1"/>
  <c r="I33" i="1"/>
  <c r="H33" i="1"/>
  <c r="G33" i="1" s="1"/>
  <c r="F33" i="1"/>
  <c r="E33" i="1"/>
  <c r="D33" i="1"/>
  <c r="AS32" i="1"/>
  <c r="AQ32" i="1" s="1"/>
  <c r="AR32" i="1"/>
  <c r="AP32" i="1"/>
  <c r="AO32" i="1"/>
  <c r="AM32" i="1"/>
  <c r="AL32" i="1"/>
  <c r="AJ32" i="1"/>
  <c r="AG32" i="1"/>
  <c r="Z32" i="1" s="1"/>
  <c r="AF32" i="1"/>
  <c r="AE32" i="1"/>
  <c r="AD32" i="1"/>
  <c r="AC32" i="1"/>
  <c r="AB32" i="1"/>
  <c r="AA32" i="1"/>
  <c r="X32" i="1"/>
  <c r="W32" i="1"/>
  <c r="V32" i="1"/>
  <c r="U32" i="1"/>
  <c r="T32" i="1"/>
  <c r="S32" i="1"/>
  <c r="Q32" i="1"/>
  <c r="P32" i="1"/>
  <c r="O32" i="1"/>
  <c r="N32" i="1"/>
  <c r="K32" i="1"/>
  <c r="J32" i="1"/>
  <c r="I32" i="1"/>
  <c r="H32" i="1"/>
  <c r="G32" i="1"/>
  <c r="F32" i="1"/>
  <c r="E32" i="1"/>
  <c r="C32" i="1" s="1"/>
  <c r="D32" i="1"/>
  <c r="AU31" i="1"/>
  <c r="AT31" i="1"/>
  <c r="AT63" i="1" s="1"/>
  <c r="AT68" i="1" s="1"/>
  <c r="AS31" i="1"/>
  <c r="AR31" i="1"/>
  <c r="AQ31" i="1" s="1"/>
  <c r="AP31" i="1"/>
  <c r="AO31" i="1"/>
  <c r="AM31" i="1"/>
  <c r="AJ31" i="1"/>
  <c r="AI31" i="1"/>
  <c r="AH31" i="1"/>
  <c r="AG31" i="1"/>
  <c r="AF31" i="1"/>
  <c r="AE31" i="1"/>
  <c r="AD31" i="1"/>
  <c r="AC31" i="1"/>
  <c r="AB31" i="1"/>
  <c r="AA31" i="1"/>
  <c r="X31" i="1"/>
  <c r="W31" i="1"/>
  <c r="V31" i="1"/>
  <c r="U31" i="1"/>
  <c r="T31" i="1" s="1"/>
  <c r="S31" i="1"/>
  <c r="Q31" i="1"/>
  <c r="P31" i="1"/>
  <c r="O31" i="1"/>
  <c r="N31" i="1"/>
  <c r="M31" i="1" s="1"/>
  <c r="K31" i="1"/>
  <c r="J31" i="1"/>
  <c r="I31" i="1"/>
  <c r="I63" i="1" s="1"/>
  <c r="I68" i="1" s="1"/>
  <c r="H31" i="1"/>
  <c r="F31" i="1"/>
  <c r="E31" i="1"/>
  <c r="D31" i="1"/>
  <c r="C31" i="1" s="1"/>
  <c r="AS30" i="1"/>
  <c r="AR30" i="1"/>
  <c r="AQ30" i="1"/>
  <c r="AP30" i="1"/>
  <c r="AL30" i="1" s="1"/>
  <c r="AK30" i="1" s="1"/>
  <c r="AO30" i="1"/>
  <c r="AM30" i="1"/>
  <c r="AJ30" i="1"/>
  <c r="AG30" i="1"/>
  <c r="AF30" i="1"/>
  <c r="AE30" i="1"/>
  <c r="AD30" i="1"/>
  <c r="Z30" i="1" s="1"/>
  <c r="AC30" i="1"/>
  <c r="AB30" i="1"/>
  <c r="AA30" i="1"/>
  <c r="X30" i="1"/>
  <c r="W30" i="1"/>
  <c r="V30" i="1"/>
  <c r="U30" i="1"/>
  <c r="T30" i="1" s="1"/>
  <c r="S30" i="1"/>
  <c r="Q30" i="1"/>
  <c r="P30" i="1"/>
  <c r="O30" i="1"/>
  <c r="N30" i="1"/>
  <c r="M30" i="1" s="1"/>
  <c r="K30" i="1"/>
  <c r="J30" i="1"/>
  <c r="G30" i="1" s="1"/>
  <c r="I30" i="1"/>
  <c r="H30" i="1"/>
  <c r="F30" i="1"/>
  <c r="E30" i="1"/>
  <c r="D30" i="1"/>
  <c r="C30" i="1"/>
  <c r="AS29" i="1"/>
  <c r="AR29" i="1"/>
  <c r="AP29" i="1"/>
  <c r="AO29" i="1"/>
  <c r="AM29" i="1"/>
  <c r="AL29" i="1" s="1"/>
  <c r="AJ29" i="1"/>
  <c r="AG29" i="1"/>
  <c r="AF29" i="1"/>
  <c r="AE29" i="1"/>
  <c r="AD29" i="1"/>
  <c r="AC29" i="1"/>
  <c r="AB29" i="1"/>
  <c r="AA29" i="1"/>
  <c r="X29" i="1"/>
  <c r="W29" i="1"/>
  <c r="V29" i="1"/>
  <c r="U29" i="1"/>
  <c r="S29" i="1"/>
  <c r="Q29" i="1"/>
  <c r="P29" i="1"/>
  <c r="O29" i="1"/>
  <c r="N29" i="1"/>
  <c r="M29" i="1"/>
  <c r="K29" i="1"/>
  <c r="J29" i="1"/>
  <c r="I29" i="1"/>
  <c r="H29" i="1"/>
  <c r="F29" i="1"/>
  <c r="E29" i="1"/>
  <c r="D29" i="1"/>
  <c r="C29" i="1" s="1"/>
  <c r="AS28" i="1"/>
  <c r="AR28" i="1"/>
  <c r="AQ28" i="1" s="1"/>
  <c r="AP28" i="1"/>
  <c r="AO28" i="1"/>
  <c r="AM28" i="1"/>
  <c r="AL28" i="1" s="1"/>
  <c r="AK28" i="1" s="1"/>
  <c r="AJ28" i="1"/>
  <c r="AG28" i="1"/>
  <c r="AF28" i="1"/>
  <c r="Z28" i="1" s="1"/>
  <c r="AE28" i="1"/>
  <c r="AD28" i="1"/>
  <c r="AC28" i="1"/>
  <c r="AB28" i="1"/>
  <c r="AA28" i="1"/>
  <c r="X28" i="1"/>
  <c r="W28" i="1"/>
  <c r="T28" i="1" s="1"/>
  <c r="V28" i="1"/>
  <c r="U28" i="1"/>
  <c r="S28" i="1"/>
  <c r="Q28" i="1"/>
  <c r="P28" i="1"/>
  <c r="O28" i="1"/>
  <c r="N28" i="1"/>
  <c r="M28" i="1" s="1"/>
  <c r="K28" i="1"/>
  <c r="J28" i="1"/>
  <c r="I28" i="1"/>
  <c r="H28" i="1"/>
  <c r="G28" i="1" s="1"/>
  <c r="F28" i="1"/>
  <c r="E28" i="1"/>
  <c r="D28" i="1"/>
  <c r="C28" i="1" s="1"/>
  <c r="AU27" i="1"/>
  <c r="AT27" i="1"/>
  <c r="AS27" i="1"/>
  <c r="AR27" i="1"/>
  <c r="AP27" i="1"/>
  <c r="AO27" i="1"/>
  <c r="AM27" i="1"/>
  <c r="AJ27" i="1"/>
  <c r="AI27" i="1"/>
  <c r="AG27" i="1"/>
  <c r="AF27" i="1"/>
  <c r="AE27" i="1"/>
  <c r="AD27" i="1"/>
  <c r="AC27" i="1"/>
  <c r="AB27" i="1"/>
  <c r="AA27" i="1"/>
  <c r="Z27" i="1" s="1"/>
  <c r="X27" i="1"/>
  <c r="W27" i="1"/>
  <c r="V27" i="1"/>
  <c r="U27" i="1"/>
  <c r="T27" i="1"/>
  <c r="S27" i="1"/>
  <c r="Q27" i="1"/>
  <c r="P27" i="1"/>
  <c r="O27" i="1"/>
  <c r="N27" i="1"/>
  <c r="K27" i="1"/>
  <c r="J27" i="1"/>
  <c r="I27" i="1"/>
  <c r="H27" i="1"/>
  <c r="G27" i="1" s="1"/>
  <c r="F27" i="1"/>
  <c r="E27" i="1"/>
  <c r="D27" i="1"/>
  <c r="C27" i="1" s="1"/>
  <c r="AU26" i="1"/>
  <c r="AT26" i="1"/>
  <c r="AS26" i="1"/>
  <c r="AR26" i="1"/>
  <c r="AP26" i="1"/>
  <c r="AO26" i="1"/>
  <c r="AM26" i="1"/>
  <c r="AJ26" i="1"/>
  <c r="AI26" i="1"/>
  <c r="AG26" i="1"/>
  <c r="AF26" i="1"/>
  <c r="Z26" i="1" s="1"/>
  <c r="AE26" i="1"/>
  <c r="AD26" i="1"/>
  <c r="AC26" i="1"/>
  <c r="AB26" i="1"/>
  <c r="AA26" i="1"/>
  <c r="X26" i="1"/>
  <c r="W26" i="1"/>
  <c r="V26" i="1"/>
  <c r="T26" i="1" s="1"/>
  <c r="U26" i="1"/>
  <c r="S26" i="1"/>
  <c r="Q26" i="1"/>
  <c r="P26" i="1"/>
  <c r="O26" i="1"/>
  <c r="N26" i="1"/>
  <c r="M26" i="1" s="1"/>
  <c r="K26" i="1"/>
  <c r="J26" i="1"/>
  <c r="I26" i="1"/>
  <c r="H26" i="1"/>
  <c r="G26" i="1" s="1"/>
  <c r="F26" i="1"/>
  <c r="E26" i="1"/>
  <c r="D26" i="1"/>
  <c r="C26" i="1" s="1"/>
  <c r="AU25" i="1"/>
  <c r="AT25" i="1"/>
  <c r="AS25" i="1"/>
  <c r="AR25" i="1"/>
  <c r="AP25" i="1"/>
  <c r="AO25" i="1"/>
  <c r="AM25" i="1"/>
  <c r="AJ25" i="1"/>
  <c r="AI25" i="1"/>
  <c r="AG25" i="1"/>
  <c r="AF25" i="1"/>
  <c r="AE25" i="1"/>
  <c r="AD25" i="1"/>
  <c r="AC25" i="1"/>
  <c r="AB25" i="1"/>
  <c r="AA25" i="1"/>
  <c r="Z25" i="1" s="1"/>
  <c r="X25" i="1"/>
  <c r="W25" i="1"/>
  <c r="V25" i="1"/>
  <c r="U25" i="1"/>
  <c r="T25" i="1"/>
  <c r="S25" i="1"/>
  <c r="Q25" i="1"/>
  <c r="P25" i="1"/>
  <c r="O25" i="1"/>
  <c r="N25" i="1"/>
  <c r="M25" i="1" s="1"/>
  <c r="K25" i="1"/>
  <c r="J25" i="1"/>
  <c r="I25" i="1"/>
  <c r="H25" i="1"/>
  <c r="G25" i="1" s="1"/>
  <c r="F25" i="1"/>
  <c r="E25" i="1"/>
  <c r="D25" i="1"/>
  <c r="C25" i="1" s="1"/>
  <c r="AU24" i="1"/>
  <c r="AT24" i="1"/>
  <c r="AS24" i="1"/>
  <c r="AR24" i="1"/>
  <c r="AP24" i="1"/>
  <c r="AO24" i="1"/>
  <c r="AM24" i="1"/>
  <c r="AJ24" i="1"/>
  <c r="AI24" i="1"/>
  <c r="AG24" i="1"/>
  <c r="AF24" i="1"/>
  <c r="Z24" i="1" s="1"/>
  <c r="AE24" i="1"/>
  <c r="AD24" i="1"/>
  <c r="AC24" i="1"/>
  <c r="AB24" i="1"/>
  <c r="AA24" i="1"/>
  <c r="X24" i="1"/>
  <c r="W24" i="1"/>
  <c r="V24" i="1"/>
  <c r="U24" i="1"/>
  <c r="T24" i="1" s="1"/>
  <c r="S24" i="1"/>
  <c r="Q24" i="1"/>
  <c r="P24" i="1"/>
  <c r="O24" i="1"/>
  <c r="N24" i="1"/>
  <c r="M24" i="1" s="1"/>
  <c r="K24" i="1"/>
  <c r="J24" i="1"/>
  <c r="I24" i="1"/>
  <c r="H24" i="1"/>
  <c r="G24" i="1" s="1"/>
  <c r="F24" i="1"/>
  <c r="E24" i="1"/>
  <c r="D24" i="1"/>
  <c r="C24" i="1" s="1"/>
  <c r="AU23" i="1"/>
  <c r="AT23" i="1"/>
  <c r="AS23" i="1"/>
  <c r="AR23" i="1"/>
  <c r="AP23" i="1"/>
  <c r="AO23" i="1"/>
  <c r="AM23" i="1"/>
  <c r="AJ23" i="1"/>
  <c r="AI23" i="1"/>
  <c r="AG23" i="1"/>
  <c r="AF23" i="1"/>
  <c r="AE23" i="1"/>
  <c r="AD23" i="1"/>
  <c r="AC23" i="1"/>
  <c r="AB23" i="1"/>
  <c r="AA23" i="1"/>
  <c r="Z23" i="1" s="1"/>
  <c r="X23" i="1"/>
  <c r="W23" i="1"/>
  <c r="V23" i="1"/>
  <c r="U23" i="1"/>
  <c r="T23" i="1"/>
  <c r="S23" i="1"/>
  <c r="Q23" i="1"/>
  <c r="P23" i="1"/>
  <c r="O23" i="1"/>
  <c r="N23" i="1"/>
  <c r="M23" i="1" s="1"/>
  <c r="K23" i="1"/>
  <c r="J23" i="1"/>
  <c r="I23" i="1"/>
  <c r="H23" i="1"/>
  <c r="G23" i="1" s="1"/>
  <c r="F23" i="1"/>
  <c r="E23" i="1"/>
  <c r="D23" i="1"/>
  <c r="C23" i="1" s="1"/>
  <c r="AU22" i="1"/>
  <c r="AT22" i="1"/>
  <c r="AS22" i="1"/>
  <c r="AR22" i="1"/>
  <c r="AP22" i="1"/>
  <c r="AO22" i="1"/>
  <c r="AM22" i="1"/>
  <c r="AJ22" i="1"/>
  <c r="AI22" i="1"/>
  <c r="AG22" i="1"/>
  <c r="AF22" i="1"/>
  <c r="Z22" i="1" s="1"/>
  <c r="AE22" i="1"/>
  <c r="AD22" i="1"/>
  <c r="AC22" i="1"/>
  <c r="AB22" i="1"/>
  <c r="AA22" i="1"/>
  <c r="X22" i="1"/>
  <c r="W22" i="1"/>
  <c r="V22" i="1"/>
  <c r="U22" i="1"/>
  <c r="T22" i="1" s="1"/>
  <c r="S22" i="1"/>
  <c r="Q22" i="1"/>
  <c r="P22" i="1"/>
  <c r="O22" i="1"/>
  <c r="N22" i="1"/>
  <c r="M22" i="1" s="1"/>
  <c r="K22" i="1"/>
  <c r="J22" i="1"/>
  <c r="I22" i="1"/>
  <c r="H22" i="1"/>
  <c r="G22" i="1" s="1"/>
  <c r="F22" i="1"/>
  <c r="E22" i="1"/>
  <c r="D22" i="1"/>
  <c r="C22" i="1" s="1"/>
  <c r="AU21" i="1"/>
  <c r="AT21" i="1"/>
  <c r="AS21" i="1"/>
  <c r="AR21" i="1"/>
  <c r="AP21" i="1"/>
  <c r="AO21" i="1"/>
  <c r="AM21" i="1"/>
  <c r="AJ21" i="1"/>
  <c r="AI21" i="1"/>
  <c r="AG21" i="1"/>
  <c r="AF21" i="1"/>
  <c r="AE21" i="1"/>
  <c r="AD21" i="1"/>
  <c r="AC21" i="1"/>
  <c r="AB21" i="1"/>
  <c r="AA21" i="1"/>
  <c r="Z21" i="1" s="1"/>
  <c r="X21" i="1"/>
  <c r="W21" i="1"/>
  <c r="V21" i="1"/>
  <c r="U21" i="1"/>
  <c r="T21" i="1"/>
  <c r="S21" i="1"/>
  <c r="Q21" i="1"/>
  <c r="P21" i="1"/>
  <c r="O21" i="1"/>
  <c r="N21" i="1"/>
  <c r="M21" i="1" s="1"/>
  <c r="K21" i="1"/>
  <c r="J21" i="1"/>
  <c r="I21" i="1"/>
  <c r="H21" i="1"/>
  <c r="G21" i="1" s="1"/>
  <c r="F21" i="1"/>
  <c r="E21" i="1"/>
  <c r="D21" i="1"/>
  <c r="C21" i="1" s="1"/>
  <c r="AU20" i="1"/>
  <c r="AT20" i="1"/>
  <c r="AS20" i="1"/>
  <c r="AR20" i="1"/>
  <c r="AP20" i="1"/>
  <c r="AO20" i="1"/>
  <c r="AM20" i="1"/>
  <c r="AJ20" i="1"/>
  <c r="AI20" i="1"/>
  <c r="AG20" i="1"/>
  <c r="AF20" i="1"/>
  <c r="Z20" i="1" s="1"/>
  <c r="AE20" i="1"/>
  <c r="AD20" i="1"/>
  <c r="AC20" i="1"/>
  <c r="AB20" i="1"/>
  <c r="AA20" i="1"/>
  <c r="X20" i="1"/>
  <c r="W20" i="1"/>
  <c r="V20" i="1"/>
  <c r="T20" i="1" s="1"/>
  <c r="U20" i="1"/>
  <c r="S20" i="1"/>
  <c r="Q20" i="1"/>
  <c r="P20" i="1"/>
  <c r="O20" i="1"/>
  <c r="N20" i="1"/>
  <c r="M20" i="1" s="1"/>
  <c r="K20" i="1"/>
  <c r="J20" i="1"/>
  <c r="I20" i="1"/>
  <c r="H20" i="1"/>
  <c r="G20" i="1" s="1"/>
  <c r="F20" i="1"/>
  <c r="E20" i="1"/>
  <c r="D20" i="1"/>
  <c r="C20" i="1" s="1"/>
  <c r="AU19" i="1"/>
  <c r="AT19" i="1"/>
  <c r="AS19" i="1"/>
  <c r="AR19" i="1"/>
  <c r="AP19" i="1"/>
  <c r="AO19" i="1"/>
  <c r="AM19" i="1"/>
  <c r="AJ19" i="1"/>
  <c r="AI19" i="1"/>
  <c r="AG19" i="1"/>
  <c r="AF19" i="1"/>
  <c r="AE19" i="1"/>
  <c r="AD19" i="1"/>
  <c r="AC19" i="1"/>
  <c r="AB19" i="1"/>
  <c r="Z19" i="1" s="1"/>
  <c r="AA19" i="1"/>
  <c r="X19" i="1"/>
  <c r="W19" i="1"/>
  <c r="V19" i="1"/>
  <c r="U19" i="1"/>
  <c r="T19" i="1"/>
  <c r="S19" i="1"/>
  <c r="Q19" i="1"/>
  <c r="P19" i="1"/>
  <c r="O19" i="1"/>
  <c r="N19" i="1"/>
  <c r="M19" i="1" s="1"/>
  <c r="K19" i="1"/>
  <c r="J19" i="1"/>
  <c r="I19" i="1"/>
  <c r="H19" i="1"/>
  <c r="G19" i="1" s="1"/>
  <c r="F19" i="1"/>
  <c r="E19" i="1"/>
  <c r="D19" i="1"/>
  <c r="C19" i="1" s="1"/>
  <c r="AU18" i="1"/>
  <c r="AT18" i="1"/>
  <c r="AS18" i="1"/>
  <c r="AR18" i="1"/>
  <c r="AP18" i="1"/>
  <c r="AO18" i="1"/>
  <c r="AM18" i="1"/>
  <c r="AJ18" i="1"/>
  <c r="AI18" i="1"/>
  <c r="AG18" i="1"/>
  <c r="AF18" i="1"/>
  <c r="Z18" i="1" s="1"/>
  <c r="AE18" i="1"/>
  <c r="AD18" i="1"/>
  <c r="AC18" i="1"/>
  <c r="AB18" i="1"/>
  <c r="AA18" i="1"/>
  <c r="X18" i="1"/>
  <c r="W18" i="1"/>
  <c r="V18" i="1"/>
  <c r="U18" i="1"/>
  <c r="T18" i="1" s="1"/>
  <c r="S18" i="1"/>
  <c r="Q18" i="1"/>
  <c r="P18" i="1"/>
  <c r="O18" i="1"/>
  <c r="N18" i="1"/>
  <c r="M18" i="1" s="1"/>
  <c r="K18" i="1"/>
  <c r="J18" i="1"/>
  <c r="I18" i="1"/>
  <c r="H18" i="1"/>
  <c r="G18" i="1" s="1"/>
  <c r="F18" i="1"/>
  <c r="E18" i="1"/>
  <c r="D18" i="1"/>
  <c r="C18" i="1" s="1"/>
  <c r="AU17" i="1"/>
  <c r="AT17" i="1"/>
  <c r="AS17" i="1"/>
  <c r="AR17" i="1"/>
  <c r="AP17" i="1"/>
  <c r="AO17" i="1"/>
  <c r="AM17" i="1"/>
  <c r="AJ17" i="1"/>
  <c r="AI17" i="1"/>
  <c r="AG17" i="1"/>
  <c r="AF17" i="1"/>
  <c r="AE17" i="1"/>
  <c r="AD17" i="1"/>
  <c r="AC17" i="1"/>
  <c r="AB17" i="1"/>
  <c r="AA17" i="1"/>
  <c r="Z17" i="1" s="1"/>
  <c r="X17" i="1"/>
  <c r="W17" i="1"/>
  <c r="V17" i="1"/>
  <c r="U17" i="1"/>
  <c r="T17" i="1"/>
  <c r="S17" i="1"/>
  <c r="Q17" i="1"/>
  <c r="P17" i="1"/>
  <c r="O17" i="1"/>
  <c r="N17" i="1"/>
  <c r="M17" i="1" s="1"/>
  <c r="K17" i="1"/>
  <c r="J17" i="1"/>
  <c r="I17" i="1"/>
  <c r="H17" i="1"/>
  <c r="G17" i="1" s="1"/>
  <c r="F17" i="1"/>
  <c r="E17" i="1"/>
  <c r="D17" i="1"/>
  <c r="C17" i="1" s="1"/>
  <c r="AU16" i="1"/>
  <c r="AT16" i="1"/>
  <c r="AS16" i="1"/>
  <c r="AR16" i="1"/>
  <c r="AP16" i="1"/>
  <c r="AO16" i="1"/>
  <c r="AM16" i="1"/>
  <c r="AJ16" i="1"/>
  <c r="AI16" i="1"/>
  <c r="AG16" i="1"/>
  <c r="AF16" i="1"/>
  <c r="Z16" i="1" s="1"/>
  <c r="AE16" i="1"/>
  <c r="AD16" i="1"/>
  <c r="AC16" i="1"/>
  <c r="AB16" i="1"/>
  <c r="AA16" i="1"/>
  <c r="X16" i="1"/>
  <c r="W16" i="1"/>
  <c r="V16" i="1"/>
  <c r="U16" i="1"/>
  <c r="T16" i="1" s="1"/>
  <c r="S16" i="1"/>
  <c r="Q16" i="1"/>
  <c r="P16" i="1"/>
  <c r="O16" i="1"/>
  <c r="N16" i="1"/>
  <c r="M16" i="1" s="1"/>
  <c r="K16" i="1"/>
  <c r="J16" i="1"/>
  <c r="I16" i="1"/>
  <c r="H16" i="1"/>
  <c r="G16" i="1" s="1"/>
  <c r="F16" i="1"/>
  <c r="E16" i="1"/>
  <c r="D16" i="1"/>
  <c r="C16" i="1" s="1"/>
  <c r="AU15" i="1"/>
  <c r="AT15" i="1"/>
  <c r="AS15" i="1"/>
  <c r="AR15" i="1"/>
  <c r="AP15" i="1"/>
  <c r="AO15" i="1"/>
  <c r="AM15" i="1"/>
  <c r="AJ15" i="1"/>
  <c r="AI15" i="1"/>
  <c r="AG15" i="1"/>
  <c r="AF15" i="1"/>
  <c r="AE15" i="1"/>
  <c r="AD15" i="1"/>
  <c r="AC15" i="1"/>
  <c r="AB15" i="1"/>
  <c r="AA15" i="1"/>
  <c r="Z15" i="1" s="1"/>
  <c r="X15" i="1"/>
  <c r="W15" i="1"/>
  <c r="V15" i="1"/>
  <c r="U15" i="1"/>
  <c r="T15" i="1"/>
  <c r="S15" i="1"/>
  <c r="Q15" i="1"/>
  <c r="P15" i="1"/>
  <c r="O15" i="1"/>
  <c r="N15" i="1"/>
  <c r="M15" i="1" s="1"/>
  <c r="K15" i="1"/>
  <c r="J15" i="1"/>
  <c r="I15" i="1"/>
  <c r="H15" i="1"/>
  <c r="G15" i="1" s="1"/>
  <c r="F15" i="1"/>
  <c r="E15" i="1"/>
  <c r="D15" i="1"/>
  <c r="C15" i="1" s="1"/>
  <c r="AU14" i="1"/>
  <c r="AT14" i="1"/>
  <c r="AS14" i="1"/>
  <c r="AR14" i="1"/>
  <c r="AP14" i="1"/>
  <c r="AO14" i="1"/>
  <c r="AM14" i="1"/>
  <c r="AJ14" i="1"/>
  <c r="AI14" i="1"/>
  <c r="AG14" i="1"/>
  <c r="AF14" i="1"/>
  <c r="Z14" i="1" s="1"/>
  <c r="AE14" i="1"/>
  <c r="AD14" i="1"/>
  <c r="AC14" i="1"/>
  <c r="AB14" i="1"/>
  <c r="AA14" i="1"/>
  <c r="X14" i="1"/>
  <c r="W14" i="1"/>
  <c r="V14" i="1"/>
  <c r="U14" i="1"/>
  <c r="T14" i="1" s="1"/>
  <c r="S14" i="1"/>
  <c r="Q14" i="1"/>
  <c r="P14" i="1"/>
  <c r="O14" i="1"/>
  <c r="N14" i="1"/>
  <c r="M14" i="1" s="1"/>
  <c r="K14" i="1"/>
  <c r="J14" i="1"/>
  <c r="I14" i="1"/>
  <c r="H14" i="1"/>
  <c r="G14" i="1" s="1"/>
  <c r="F14" i="1"/>
  <c r="E14" i="1"/>
  <c r="D14" i="1"/>
  <c r="C14" i="1" s="1"/>
  <c r="AU13" i="1"/>
  <c r="AT13" i="1"/>
  <c r="AS13" i="1"/>
  <c r="AR13" i="1"/>
  <c r="AP13" i="1"/>
  <c r="AO13" i="1"/>
  <c r="AM13" i="1"/>
  <c r="AJ13" i="1"/>
  <c r="AI13" i="1"/>
  <c r="AG13" i="1"/>
  <c r="AF13" i="1"/>
  <c r="AE13" i="1"/>
  <c r="AD13" i="1"/>
  <c r="AC13" i="1"/>
  <c r="AB13" i="1"/>
  <c r="Z13" i="1" s="1"/>
  <c r="AA13" i="1"/>
  <c r="X13" i="1"/>
  <c r="W13" i="1"/>
  <c r="V13" i="1"/>
  <c r="U13" i="1"/>
  <c r="T13" i="1"/>
  <c r="S13" i="1"/>
  <c r="Q13" i="1"/>
  <c r="P13" i="1"/>
  <c r="O13" i="1"/>
  <c r="N13" i="1"/>
  <c r="M13" i="1" s="1"/>
  <c r="K13" i="1"/>
  <c r="J13" i="1"/>
  <c r="I13" i="1"/>
  <c r="H13" i="1"/>
  <c r="G13" i="1" s="1"/>
  <c r="F13" i="1"/>
  <c r="E13" i="1"/>
  <c r="D13" i="1"/>
  <c r="C13" i="1" s="1"/>
  <c r="AU12" i="1"/>
  <c r="AT12" i="1"/>
  <c r="AS12" i="1"/>
  <c r="AR12" i="1"/>
  <c r="AP12" i="1"/>
  <c r="AO12" i="1"/>
  <c r="AM12" i="1"/>
  <c r="AJ12" i="1"/>
  <c r="AI12" i="1"/>
  <c r="AG12" i="1"/>
  <c r="AF12" i="1"/>
  <c r="Z12" i="1" s="1"/>
  <c r="AE12" i="1"/>
  <c r="AD12" i="1"/>
  <c r="AC12" i="1"/>
  <c r="AB12" i="1"/>
  <c r="AA12" i="1"/>
  <c r="X12" i="1"/>
  <c r="W12" i="1"/>
  <c r="V12" i="1"/>
  <c r="U12" i="1"/>
  <c r="T12" i="1" s="1"/>
  <c r="S12" i="1"/>
  <c r="Q12" i="1"/>
  <c r="P12" i="1"/>
  <c r="O12" i="1"/>
  <c r="N12" i="1"/>
  <c r="M12" i="1" s="1"/>
  <c r="K12" i="1"/>
  <c r="J12" i="1"/>
  <c r="I12" i="1"/>
  <c r="H12" i="1"/>
  <c r="G12" i="1" s="1"/>
  <c r="F12" i="1"/>
  <c r="E12" i="1"/>
  <c r="D12" i="1"/>
  <c r="C12" i="1" s="1"/>
  <c r="AU11" i="1"/>
  <c r="AT11" i="1"/>
  <c r="AS11" i="1"/>
  <c r="AR11" i="1"/>
  <c r="AP11" i="1"/>
  <c r="AO11" i="1"/>
  <c r="AM11" i="1"/>
  <c r="AJ11" i="1"/>
  <c r="AI11" i="1"/>
  <c r="AG11" i="1"/>
  <c r="AF11" i="1"/>
  <c r="AE11" i="1"/>
  <c r="AD11" i="1"/>
  <c r="AC11" i="1"/>
  <c r="AB11" i="1"/>
  <c r="Z11" i="1" s="1"/>
  <c r="AA11" i="1"/>
  <c r="X11" i="1"/>
  <c r="W11" i="1"/>
  <c r="V11" i="1"/>
  <c r="U11" i="1"/>
  <c r="T11" i="1"/>
  <c r="S11" i="1"/>
  <c r="Q11" i="1"/>
  <c r="P11" i="1"/>
  <c r="O11" i="1"/>
  <c r="N11" i="1"/>
  <c r="M11" i="1" s="1"/>
  <c r="K11" i="1"/>
  <c r="J11" i="1"/>
  <c r="I11" i="1"/>
  <c r="H11" i="1"/>
  <c r="G11" i="1" s="1"/>
  <c r="F11" i="1"/>
  <c r="E11" i="1"/>
  <c r="D11" i="1"/>
  <c r="C11" i="1" s="1"/>
  <c r="AU10" i="1"/>
  <c r="AU61" i="1" s="1"/>
  <c r="AU66" i="1" s="1"/>
  <c r="AT10" i="1"/>
  <c r="AS10" i="1"/>
  <c r="AS61" i="1" s="1"/>
  <c r="AS66" i="1" s="1"/>
  <c r="AR10" i="1"/>
  <c r="AP10" i="1"/>
  <c r="AO10" i="1"/>
  <c r="AM10" i="1"/>
  <c r="AJ10" i="1"/>
  <c r="AI10" i="1"/>
  <c r="AG10" i="1"/>
  <c r="AF10" i="1"/>
  <c r="AE10" i="1"/>
  <c r="AD10" i="1"/>
  <c r="AC10" i="1"/>
  <c r="AB10" i="1"/>
  <c r="AA10" i="1"/>
  <c r="X10" i="1"/>
  <c r="W10" i="1"/>
  <c r="V10" i="1"/>
  <c r="U10" i="1"/>
  <c r="S10" i="1"/>
  <c r="Q10" i="1"/>
  <c r="P10" i="1"/>
  <c r="O10" i="1"/>
  <c r="N10" i="1"/>
  <c r="M10" i="1"/>
  <c r="K10" i="1"/>
  <c r="J10" i="1"/>
  <c r="I10" i="1"/>
  <c r="H10" i="1"/>
  <c r="F10" i="1"/>
  <c r="E10" i="1"/>
  <c r="D10" i="1"/>
  <c r="R50" i="1" l="1"/>
  <c r="B50" i="1" s="1"/>
  <c r="W61" i="1"/>
  <c r="AD61" i="1"/>
  <c r="AK32" i="1"/>
  <c r="Z33" i="1"/>
  <c r="Y33" i="1" s="1"/>
  <c r="AO62" i="1"/>
  <c r="AO67" i="1" s="1"/>
  <c r="M63" i="1"/>
  <c r="M68" i="1" s="1"/>
  <c r="Z43" i="1"/>
  <c r="AA68" i="1"/>
  <c r="O61" i="1"/>
  <c r="O66" i="1" s="1"/>
  <c r="AA61" i="1"/>
  <c r="AA66" i="1" s="1"/>
  <c r="AQ11" i="1"/>
  <c r="AQ13" i="1"/>
  <c r="AQ15" i="1"/>
  <c r="AQ17" i="1"/>
  <c r="AQ19" i="1"/>
  <c r="AQ21" i="1"/>
  <c r="AQ23" i="1"/>
  <c r="AQ25" i="1"/>
  <c r="AQ27" i="1"/>
  <c r="Z29" i="1"/>
  <c r="F63" i="1"/>
  <c r="F68" i="1" s="1"/>
  <c r="AL33" i="1"/>
  <c r="AK33" i="1" s="1"/>
  <c r="C35" i="1"/>
  <c r="M36" i="1"/>
  <c r="S62" i="1"/>
  <c r="S67" i="1" s="1"/>
  <c r="T40" i="1"/>
  <c r="C42" i="1"/>
  <c r="AL43" i="1"/>
  <c r="AK43" i="1" s="1"/>
  <c r="G44" i="1"/>
  <c r="T45" i="1"/>
  <c r="Z47" i="1"/>
  <c r="AE68" i="1"/>
  <c r="Z44" i="1"/>
  <c r="Y44" i="1" s="1"/>
  <c r="R44" i="1" s="1"/>
  <c r="B44" i="1" s="1"/>
  <c r="D56" i="1"/>
  <c r="D58" i="1" s="1"/>
  <c r="F56" i="1"/>
  <c r="AL12" i="1"/>
  <c r="AL16" i="1"/>
  <c r="AK16" i="1" s="1"/>
  <c r="Y16" i="1" s="1"/>
  <c r="R16" i="1" s="1"/>
  <c r="B16" i="1" s="1"/>
  <c r="AV16" i="1" s="1"/>
  <c r="AL18" i="1"/>
  <c r="AL24" i="1"/>
  <c r="F61" i="1"/>
  <c r="Z35" i="1"/>
  <c r="AL68" i="1"/>
  <c r="AO61" i="1"/>
  <c r="AO66" i="1" s="1"/>
  <c r="E56" i="1"/>
  <c r="E58" i="1" s="1"/>
  <c r="AT62" i="1"/>
  <c r="AT67" i="1" s="1"/>
  <c r="AO56" i="1"/>
  <c r="G29" i="1"/>
  <c r="Z31" i="1"/>
  <c r="C37" i="1"/>
  <c r="M38" i="1"/>
  <c r="Z41" i="1"/>
  <c r="Y41" i="1" s="1"/>
  <c r="R41" i="1" s="1"/>
  <c r="B41" i="1" s="1"/>
  <c r="Z46" i="1"/>
  <c r="AL46" i="1"/>
  <c r="AK46" i="1" s="1"/>
  <c r="G47" i="1"/>
  <c r="I67" i="1"/>
  <c r="AP68" i="1"/>
  <c r="AL14" i="1"/>
  <c r="AK14" i="1" s="1"/>
  <c r="AL26" i="1"/>
  <c r="AE62" i="1"/>
  <c r="AE67" i="1" s="1"/>
  <c r="Z42" i="1"/>
  <c r="S61" i="1"/>
  <c r="AP56" i="1"/>
  <c r="AI62" i="1"/>
  <c r="AU62" i="1"/>
  <c r="AU67" i="1" s="1"/>
  <c r="T33" i="1"/>
  <c r="G35" i="1"/>
  <c r="G62" i="1" s="1"/>
  <c r="G67" i="1" s="1"/>
  <c r="Z37" i="1"/>
  <c r="Y37" i="1" s="1"/>
  <c r="R37" i="1" s="1"/>
  <c r="B37" i="1" s="1"/>
  <c r="AV37" i="1" s="1"/>
  <c r="AS62" i="1"/>
  <c r="AS67" i="1" s="1"/>
  <c r="AS69" i="1" s="1"/>
  <c r="W62" i="1"/>
  <c r="C40" i="1"/>
  <c r="AL41" i="1"/>
  <c r="AK41" i="1" s="1"/>
  <c r="G42" i="1"/>
  <c r="Q68" i="1"/>
  <c r="T43" i="1"/>
  <c r="C45" i="1"/>
  <c r="AN67" i="1"/>
  <c r="AS56" i="1"/>
  <c r="R51" i="1"/>
  <c r="B51" i="1" s="1"/>
  <c r="AL20" i="1"/>
  <c r="AL22" i="1"/>
  <c r="AK34" i="1"/>
  <c r="J56" i="1"/>
  <c r="AE61" i="1"/>
  <c r="AE64" i="1" s="1"/>
  <c r="AQ12" i="1"/>
  <c r="AQ14" i="1"/>
  <c r="V61" i="1"/>
  <c r="AQ16" i="1"/>
  <c r="AQ18" i="1"/>
  <c r="AQ20" i="1"/>
  <c r="AQ22" i="1"/>
  <c r="AQ24" i="1"/>
  <c r="AQ26" i="1"/>
  <c r="Q62" i="1"/>
  <c r="Q67" i="1" s="1"/>
  <c r="T29" i="1"/>
  <c r="AQ29" i="1"/>
  <c r="AK29" i="1" s="1"/>
  <c r="G31" i="1"/>
  <c r="M32" i="1"/>
  <c r="AL37" i="1"/>
  <c r="AK37" i="1" s="1"/>
  <c r="C39" i="1"/>
  <c r="C62" i="1" s="1"/>
  <c r="Z40" i="1"/>
  <c r="Y40" i="1" s="1"/>
  <c r="R40" i="1" s="1"/>
  <c r="B40" i="1" s="1"/>
  <c r="AL40" i="1"/>
  <c r="AK40" i="1" s="1"/>
  <c r="G41" i="1"/>
  <c r="AQ42" i="1"/>
  <c r="AK42" i="1" s="1"/>
  <c r="Y42" i="1" s="1"/>
  <c r="R42" i="1" s="1"/>
  <c r="B42" i="1" s="1"/>
  <c r="Z45" i="1"/>
  <c r="Y45" i="1" s="1"/>
  <c r="R45" i="1" s="1"/>
  <c r="B45" i="1" s="1"/>
  <c r="AL45" i="1"/>
  <c r="AK45" i="1" s="1"/>
  <c r="G46" i="1"/>
  <c r="T47" i="1"/>
  <c r="AQ47" i="1"/>
  <c r="AK47" i="1" s="1"/>
  <c r="Y47" i="1" s="1"/>
  <c r="R47" i="1" s="1"/>
  <c r="B47" i="1" s="1"/>
  <c r="Z48" i="1"/>
  <c r="Z10" i="1"/>
  <c r="AP58" i="1"/>
  <c r="AK36" i="1"/>
  <c r="Y36" i="1" s="1"/>
  <c r="R36" i="1" s="1"/>
  <c r="B36" i="1" s="1"/>
  <c r="AV36" i="1" s="1"/>
  <c r="Y48" i="1"/>
  <c r="R48" i="1" s="1"/>
  <c r="B48" i="1" s="1"/>
  <c r="Y35" i="1"/>
  <c r="R35" i="1" s="1"/>
  <c r="B35" i="1" s="1"/>
  <c r="AV35" i="1" s="1"/>
  <c r="AD66" i="1"/>
  <c r="F66" i="1"/>
  <c r="AS64" i="1"/>
  <c r="AS65" i="1" s="1"/>
  <c r="V66" i="1"/>
  <c r="AS58" i="1"/>
  <c r="H56" i="1"/>
  <c r="H61" i="1"/>
  <c r="M61" i="1"/>
  <c r="Q61" i="1"/>
  <c r="Q56" i="1"/>
  <c r="S66" i="1"/>
  <c r="U61" i="1"/>
  <c r="U56" i="1"/>
  <c r="U58" i="1" s="1"/>
  <c r="W64" i="1"/>
  <c r="AC61" i="1"/>
  <c r="AC56" i="1"/>
  <c r="AC58" i="1" s="1"/>
  <c r="AG61" i="1"/>
  <c r="AG56" i="1"/>
  <c r="AG58" i="1" s="1"/>
  <c r="AJ56" i="1"/>
  <c r="AJ58" i="1" s="1"/>
  <c r="AJ61" i="1"/>
  <c r="AM61" i="1"/>
  <c r="AL10" i="1"/>
  <c r="D61" i="1"/>
  <c r="E62" i="1"/>
  <c r="E67" i="1" s="1"/>
  <c r="D63" i="1"/>
  <c r="D68" i="1" s="1"/>
  <c r="C33" i="1"/>
  <c r="T62" i="1"/>
  <c r="T67" i="1" s="1"/>
  <c r="V62" i="1"/>
  <c r="V67" i="1" s="1"/>
  <c r="X62" i="1"/>
  <c r="X67" i="1" s="1"/>
  <c r="AC62" i="1"/>
  <c r="AC67" i="1" s="1"/>
  <c r="AG62" i="1"/>
  <c r="AG67" i="1" s="1"/>
  <c r="AK38" i="1"/>
  <c r="K62" i="1"/>
  <c r="S56" i="1"/>
  <c r="AA56" i="1"/>
  <c r="AI56" i="1"/>
  <c r="AI58" i="1" s="1"/>
  <c r="F58" i="1"/>
  <c r="J61" i="1"/>
  <c r="N61" i="1"/>
  <c r="AP61" i="1"/>
  <c r="D62" i="1"/>
  <c r="D67" i="1" s="1"/>
  <c r="AA62" i="1"/>
  <c r="AA67" i="1" s="1"/>
  <c r="C10" i="1"/>
  <c r="G10" i="1"/>
  <c r="I61" i="1"/>
  <c r="K61" i="1"/>
  <c r="K56" i="1"/>
  <c r="N56" i="1"/>
  <c r="N58" i="1" s="1"/>
  <c r="P56" i="1"/>
  <c r="P58" i="1" s="1"/>
  <c r="P61" i="1"/>
  <c r="T10" i="1"/>
  <c r="V56" i="1"/>
  <c r="V58" i="1" s="1"/>
  <c r="X56" i="1"/>
  <c r="X58" i="1" s="1"/>
  <c r="X61" i="1"/>
  <c r="AB56" i="1"/>
  <c r="AB61" i="1"/>
  <c r="AD56" i="1"/>
  <c r="AF56" i="1"/>
  <c r="AF58" i="1" s="1"/>
  <c r="AF61" i="1"/>
  <c r="AI61" i="1"/>
  <c r="AI64" i="1" s="1"/>
  <c r="AR56" i="1"/>
  <c r="AR58" i="1" s="1"/>
  <c r="AR61" i="1"/>
  <c r="AQ10" i="1"/>
  <c r="AT56" i="1"/>
  <c r="AL11" i="1"/>
  <c r="E61" i="1"/>
  <c r="F62" i="1"/>
  <c r="F67" i="1" s="1"/>
  <c r="AL13" i="1"/>
  <c r="AK13" i="1" s="1"/>
  <c r="Y13" i="1" s="1"/>
  <c r="R13" i="1" s="1"/>
  <c r="B13" i="1" s="1"/>
  <c r="AV13" i="1" s="1"/>
  <c r="Y14" i="1"/>
  <c r="R14" i="1" s="1"/>
  <c r="B14" i="1" s="1"/>
  <c r="AV14" i="1" s="1"/>
  <c r="AL15" i="1"/>
  <c r="AL17" i="1"/>
  <c r="AK17" i="1" s="1"/>
  <c r="Y17" i="1" s="1"/>
  <c r="R17" i="1" s="1"/>
  <c r="B17" i="1" s="1"/>
  <c r="AV17" i="1" s="1"/>
  <c r="AL19" i="1"/>
  <c r="AK19" i="1" s="1"/>
  <c r="Y19" i="1" s="1"/>
  <c r="R19" i="1" s="1"/>
  <c r="B19" i="1" s="1"/>
  <c r="AV19" i="1" s="1"/>
  <c r="AL21" i="1"/>
  <c r="AK21" i="1" s="1"/>
  <c r="Y21" i="1" s="1"/>
  <c r="R21" i="1" s="1"/>
  <c r="B21" i="1" s="1"/>
  <c r="AV21" i="1" s="1"/>
  <c r="AL23" i="1"/>
  <c r="AL25" i="1"/>
  <c r="AK25" i="1" s="1"/>
  <c r="Y25" i="1" s="1"/>
  <c r="R25" i="1" s="1"/>
  <c r="B25" i="1" s="1"/>
  <c r="AV25" i="1" s="1"/>
  <c r="N62" i="1"/>
  <c r="N67" i="1" s="1"/>
  <c r="M27" i="1"/>
  <c r="M62" i="1" s="1"/>
  <c r="M67" i="1" s="1"/>
  <c r="P62" i="1"/>
  <c r="AL27" i="1"/>
  <c r="Y28" i="1"/>
  <c r="R28" i="1" s="1"/>
  <c r="B28" i="1" s="1"/>
  <c r="AV28" i="1" s="1"/>
  <c r="Y30" i="1"/>
  <c r="R30" i="1" s="1"/>
  <c r="B30" i="1" s="1"/>
  <c r="AV30" i="1" s="1"/>
  <c r="AL31" i="1"/>
  <c r="AK31" i="1" s="1"/>
  <c r="Y32" i="1"/>
  <c r="R32" i="1" s="1"/>
  <c r="B32" i="1" s="1"/>
  <c r="AV32" i="1" s="1"/>
  <c r="R33" i="1"/>
  <c r="B34" i="1"/>
  <c r="AV34" i="1" s="1"/>
  <c r="Y34" i="1"/>
  <c r="R34" i="1" s="1"/>
  <c r="U62" i="1"/>
  <c r="U67" i="1" s="1"/>
  <c r="AB62" i="1"/>
  <c r="AB67" i="1" s="1"/>
  <c r="AD62" i="1"/>
  <c r="AD67" i="1" s="1"/>
  <c r="AF62" i="1"/>
  <c r="AF67" i="1" s="1"/>
  <c r="AJ62" i="1"/>
  <c r="J62" i="1"/>
  <c r="J67" i="1" s="1"/>
  <c r="R39" i="1"/>
  <c r="B49" i="1"/>
  <c r="R49" i="1"/>
  <c r="Y52" i="1"/>
  <c r="R52" i="1" s="1"/>
  <c r="B52" i="1" s="1"/>
  <c r="R54" i="1"/>
  <c r="B54" i="1" s="1"/>
  <c r="I56" i="1"/>
  <c r="O56" i="1"/>
  <c r="O58" i="1" s="1"/>
  <c r="W56" i="1"/>
  <c r="AE56" i="1"/>
  <c r="AE58" i="1" s="1"/>
  <c r="AM56" i="1"/>
  <c r="AM58" i="1" s="1"/>
  <c r="AB58" i="1"/>
  <c r="AT58" i="1"/>
  <c r="J58" i="1"/>
  <c r="AT61" i="1"/>
  <c r="H62" i="1"/>
  <c r="H67" i="1" s="1"/>
  <c r="O62" i="1"/>
  <c r="O67" i="1" s="1"/>
  <c r="AM62" i="1"/>
  <c r="AM67" i="1" s="1"/>
  <c r="C63" i="1"/>
  <c r="AU69" i="1"/>
  <c r="AH62" i="1"/>
  <c r="AH64" i="1" s="1"/>
  <c r="AH56" i="1"/>
  <c r="AH58" i="1" s="1"/>
  <c r="AP62" i="1"/>
  <c r="AP67" i="1" s="1"/>
  <c r="AR62" i="1"/>
  <c r="AR67" i="1" s="1"/>
  <c r="N63" i="1"/>
  <c r="N68" i="1" s="1"/>
  <c r="AU56" i="1"/>
  <c r="AU58" i="1" s="1"/>
  <c r="K58" i="1"/>
  <c r="Q58" i="1"/>
  <c r="S58" i="1"/>
  <c r="AO58" i="1"/>
  <c r="AN66" i="1"/>
  <c r="AN64" i="1"/>
  <c r="AN65" i="1" s="1"/>
  <c r="AU64" i="1"/>
  <c r="AS68" i="1"/>
  <c r="AQ68" i="1"/>
  <c r="AO68" i="1"/>
  <c r="AM68" i="1"/>
  <c r="AK68" i="1"/>
  <c r="AF68" i="1"/>
  <c r="AD68" i="1"/>
  <c r="AB68" i="1"/>
  <c r="Z68" i="1"/>
  <c r="X68" i="1"/>
  <c r="U68" i="1"/>
  <c r="S68" i="1"/>
  <c r="J68" i="1"/>
  <c r="H68" i="1"/>
  <c r="E68" i="1"/>
  <c r="T68" i="1"/>
  <c r="Y68" i="1"/>
  <c r="AC68" i="1"/>
  <c r="AG68" i="1"/>
  <c r="AN68" i="1"/>
  <c r="AR68" i="1"/>
  <c r="Y29" i="1" l="1"/>
  <c r="R29" i="1" s="1"/>
  <c r="B29" i="1" s="1"/>
  <c r="AV29" i="1" s="1"/>
  <c r="Z62" i="1"/>
  <c r="Z67" i="1" s="1"/>
  <c r="Y31" i="1"/>
  <c r="R31" i="1" s="1"/>
  <c r="B31" i="1" s="1"/>
  <c r="AV31" i="1" s="1"/>
  <c r="C61" i="1"/>
  <c r="C64" i="1" s="1"/>
  <c r="S64" i="1"/>
  <c r="AK12" i="1"/>
  <c r="Y12" i="1" s="1"/>
  <c r="R12" i="1" s="1"/>
  <c r="B12" i="1" s="1"/>
  <c r="AV12" i="1" s="1"/>
  <c r="AK20" i="1"/>
  <c r="Y20" i="1" s="1"/>
  <c r="R20" i="1" s="1"/>
  <c r="B20" i="1" s="1"/>
  <c r="AV20" i="1" s="1"/>
  <c r="W65" i="1"/>
  <c r="AQ62" i="1"/>
  <c r="AQ67" i="1" s="1"/>
  <c r="AK11" i="1"/>
  <c r="Y11" i="1" s="1"/>
  <c r="R11" i="1" s="1"/>
  <c r="B11" i="1" s="1"/>
  <c r="AV11" i="1" s="1"/>
  <c r="AK24" i="1"/>
  <c r="Y24" i="1" s="1"/>
  <c r="R24" i="1" s="1"/>
  <c r="B24" i="1" s="1"/>
  <c r="AV24" i="1" s="1"/>
  <c r="Y43" i="1"/>
  <c r="R43" i="1" s="1"/>
  <c r="B43" i="1" s="1"/>
  <c r="AO64" i="1"/>
  <c r="AO65" i="1" s="1"/>
  <c r="AK26" i="1"/>
  <c r="Y26" i="1" s="1"/>
  <c r="R26" i="1" s="1"/>
  <c r="B26" i="1" s="1"/>
  <c r="AV26" i="1" s="1"/>
  <c r="AE66" i="1"/>
  <c r="AE69" i="1" s="1"/>
  <c r="B39" i="1"/>
  <c r="AK22" i="1"/>
  <c r="Y22" i="1" s="1"/>
  <c r="R22" i="1" s="1"/>
  <c r="B22" i="1" s="1"/>
  <c r="AV22" i="1" s="1"/>
  <c r="AK27" i="1"/>
  <c r="Y27" i="1" s="1"/>
  <c r="R27" i="1" s="1"/>
  <c r="B27" i="1" s="1"/>
  <c r="AV27" i="1" s="1"/>
  <c r="AK23" i="1"/>
  <c r="Y23" i="1" s="1"/>
  <c r="R23" i="1" s="1"/>
  <c r="B23" i="1" s="1"/>
  <c r="AV23" i="1" s="1"/>
  <c r="AK15" i="1"/>
  <c r="Y15" i="1" s="1"/>
  <c r="R15" i="1" s="1"/>
  <c r="B15" i="1" s="1"/>
  <c r="AV15" i="1" s="1"/>
  <c r="Y46" i="1"/>
  <c r="R46" i="1" s="1"/>
  <c r="B46" i="1" s="1"/>
  <c r="AK18" i="1"/>
  <c r="Y18" i="1" s="1"/>
  <c r="R18" i="1" s="1"/>
  <c r="B18" i="1" s="1"/>
  <c r="AV18" i="1" s="1"/>
  <c r="AO69" i="1"/>
  <c r="AA64" i="1"/>
  <c r="AA65" i="1" s="1"/>
  <c r="AD69" i="1"/>
  <c r="V64" i="1"/>
  <c r="AE65" i="1"/>
  <c r="S65" i="1"/>
  <c r="B63" i="1"/>
  <c r="C68" i="1"/>
  <c r="AT64" i="1"/>
  <c r="AT66" i="1"/>
  <c r="AT69" i="1" s="1"/>
  <c r="E66" i="1"/>
  <c r="E69" i="1" s="1"/>
  <c r="E64" i="1"/>
  <c r="E65" i="1" s="1"/>
  <c r="C66" i="1"/>
  <c r="AR66" i="1"/>
  <c r="AR69" i="1" s="1"/>
  <c r="AR64" i="1"/>
  <c r="AR65" i="1" s="1"/>
  <c r="AB66" i="1"/>
  <c r="AB69" i="1" s="1"/>
  <c r="AB64" i="1"/>
  <c r="AB65" i="1" s="1"/>
  <c r="Z56" i="1"/>
  <c r="Z61" i="1"/>
  <c r="T56" i="1"/>
  <c r="T61" i="1"/>
  <c r="I66" i="1"/>
  <c r="I69" i="1" s="1"/>
  <c r="I64" i="1"/>
  <c r="I65" i="1" s="1"/>
  <c r="C56" i="1"/>
  <c r="N66" i="1"/>
  <c r="N69" i="1" s="1"/>
  <c r="N64" i="1"/>
  <c r="N65" i="1" s="1"/>
  <c r="C67" i="1"/>
  <c r="AM66" i="1"/>
  <c r="AM69" i="1" s="1"/>
  <c r="AM64" i="1"/>
  <c r="AM65" i="1" s="1"/>
  <c r="AG66" i="1"/>
  <c r="AG69" i="1" s="1"/>
  <c r="AG64" i="1"/>
  <c r="AG65" i="1" s="1"/>
  <c r="U66" i="1"/>
  <c r="U69" i="1" s="1"/>
  <c r="U64" i="1"/>
  <c r="U65" i="1" s="1"/>
  <c r="S69" i="1"/>
  <c r="Q66" i="1"/>
  <c r="Q69" i="1" s="1"/>
  <c r="Q64" i="1"/>
  <c r="Q65" i="1" s="1"/>
  <c r="O69" i="1"/>
  <c r="M66" i="1"/>
  <c r="M69" i="1" s="1"/>
  <c r="M64" i="1"/>
  <c r="H66" i="1"/>
  <c r="H69" i="1" s="1"/>
  <c r="H64" i="1"/>
  <c r="H65" i="1" s="1"/>
  <c r="F64" i="1"/>
  <c r="F65" i="1" s="1"/>
  <c r="AN69" i="1"/>
  <c r="AA58" i="1"/>
  <c r="W58" i="1"/>
  <c r="I58" i="1"/>
  <c r="Y38" i="1"/>
  <c r="AQ61" i="1"/>
  <c r="AQ56" i="1"/>
  <c r="AF66" i="1"/>
  <c r="AF69" i="1" s="1"/>
  <c r="AF64" i="1"/>
  <c r="AF65" i="1" s="1"/>
  <c r="X66" i="1"/>
  <c r="X69" i="1" s="1"/>
  <c r="X64" i="1"/>
  <c r="X65" i="1" s="1"/>
  <c r="V65" i="1"/>
  <c r="P64" i="1"/>
  <c r="P65" i="1" s="1"/>
  <c r="K64" i="1"/>
  <c r="K65" i="1" s="1"/>
  <c r="G61" i="1"/>
  <c r="G56" i="1"/>
  <c r="AP64" i="1"/>
  <c r="AP65" i="1" s="1"/>
  <c r="AP66" i="1"/>
  <c r="AP69" i="1" s="1"/>
  <c r="J66" i="1"/>
  <c r="J69" i="1" s="1"/>
  <c r="J64" i="1"/>
  <c r="J65" i="1" s="1"/>
  <c r="AL62" i="1"/>
  <c r="AL67" i="1" s="1"/>
  <c r="B33" i="1"/>
  <c r="AV33" i="1" s="1"/>
  <c r="D66" i="1"/>
  <c r="D69" i="1" s="1"/>
  <c r="D64" i="1"/>
  <c r="D65" i="1" s="1"/>
  <c r="AL56" i="1"/>
  <c r="AL58" i="1" s="1"/>
  <c r="AK10" i="1"/>
  <c r="AL61" i="1"/>
  <c r="AJ64" i="1"/>
  <c r="AC66" i="1"/>
  <c r="AC69" i="1" s="1"/>
  <c r="AC64" i="1"/>
  <c r="AC65" i="1" s="1"/>
  <c r="AA69" i="1"/>
  <c r="O64" i="1"/>
  <c r="O65" i="1" s="1"/>
  <c r="M56" i="1"/>
  <c r="H58" i="1"/>
  <c r="AD58" i="1"/>
  <c r="V69" i="1"/>
  <c r="F69" i="1"/>
  <c r="AD64" i="1"/>
  <c r="AD65" i="1" s="1"/>
  <c r="AK62" i="1" l="1"/>
  <c r="AK67" i="1" s="1"/>
  <c r="M65" i="1"/>
  <c r="M58" i="1"/>
  <c r="AK61" i="1"/>
  <c r="AK56" i="1"/>
  <c r="G58" i="1"/>
  <c r="AQ66" i="1"/>
  <c r="AQ69" i="1" s="1"/>
  <c r="AQ64" i="1"/>
  <c r="T58" i="1"/>
  <c r="Y10" i="1"/>
  <c r="Z58" i="1"/>
  <c r="AL64" i="1"/>
  <c r="AL66" i="1"/>
  <c r="AL69" i="1" s="1"/>
  <c r="G66" i="1"/>
  <c r="G69" i="1" s="1"/>
  <c r="G64" i="1"/>
  <c r="G65" i="1" s="1"/>
  <c r="Y62" i="1"/>
  <c r="Y67" i="1" s="1"/>
  <c r="R38" i="1"/>
  <c r="C65" i="1"/>
  <c r="C58" i="1"/>
  <c r="T66" i="1"/>
  <c r="T69" i="1" s="1"/>
  <c r="T64" i="1"/>
  <c r="T65" i="1" s="1"/>
  <c r="Z66" i="1"/>
  <c r="Z69" i="1" s="1"/>
  <c r="Z64" i="1"/>
  <c r="Z65" i="1" s="1"/>
  <c r="C69" i="1"/>
  <c r="R62" i="1" l="1"/>
  <c r="B38" i="1"/>
  <c r="AV38" i="1" s="1"/>
  <c r="Y61" i="1"/>
  <c r="Y56" i="1"/>
  <c r="R10" i="1"/>
  <c r="AK66" i="1"/>
  <c r="AK69" i="1" s="1"/>
  <c r="AK64" i="1"/>
  <c r="AK65" i="1" s="1"/>
  <c r="AK58" i="1"/>
  <c r="R56" i="1" l="1"/>
  <c r="R61" i="1"/>
  <c r="B10" i="1"/>
  <c r="Y66" i="1"/>
  <c r="Y69" i="1" s="1"/>
  <c r="Y64" i="1"/>
  <c r="Y65" i="1" s="1"/>
  <c r="R67" i="1"/>
  <c r="B62" i="1"/>
  <c r="Y58" i="1"/>
  <c r="B56" i="1" l="1"/>
  <c r="B58" i="1" s="1"/>
  <c r="AV10" i="1"/>
  <c r="R58" i="1"/>
  <c r="R64" i="1"/>
  <c r="R65" i="1" s="1"/>
  <c r="R66" i="1"/>
  <c r="R69" i="1" s="1"/>
  <c r="B61" i="1"/>
  <c r="B64" i="1" s="1"/>
</calcChain>
</file>

<file path=xl/sharedStrings.xml><?xml version="1.0" encoding="utf-8"?>
<sst xmlns="http://schemas.openxmlformats.org/spreadsheetml/2006/main" count="116" uniqueCount="105">
  <si>
    <t>Наименование медицинской организации</t>
  </si>
  <si>
    <t>ВСЕГО ТПГГ на 2021 год</t>
  </si>
  <si>
    <t>ВСЕГО по СМП</t>
  </si>
  <si>
    <t>в том числе</t>
  </si>
  <si>
    <t>ВСЕГО Круглосуточ-ный стационар</t>
  </si>
  <si>
    <t>ВСЕГО Дневной стационар</t>
  </si>
  <si>
    <t>АПП</t>
  </si>
  <si>
    <t>в том числе по душевому финансированию</t>
  </si>
  <si>
    <t>Всего обращ.</t>
  </si>
  <si>
    <t>неотложная мед. помощь</t>
  </si>
  <si>
    <t>ВСЕГО ПРОФ.ПОСЕЩЕНИЯ</t>
  </si>
  <si>
    <t>проф.посещения всего</t>
  </si>
  <si>
    <t>проф.посещения стом</t>
  </si>
  <si>
    <t>разовое пос.</t>
  </si>
  <si>
    <t>Гемодиализ</t>
  </si>
  <si>
    <t>ДНХБ</t>
  </si>
  <si>
    <t>иные</t>
  </si>
  <si>
    <t>моб.бригада</t>
  </si>
  <si>
    <t>ЦЗ</t>
  </si>
  <si>
    <t>ЦАОП</t>
  </si>
  <si>
    <t>ДВН 2 этап</t>
  </si>
  <si>
    <t>в том числе ФАП</t>
  </si>
  <si>
    <t>всего ДВН,ДДС, ПМО,МО</t>
  </si>
  <si>
    <t>Всего ДД</t>
  </si>
  <si>
    <t>ДВН 1 этап</t>
  </si>
  <si>
    <t>ДДС опека</t>
  </si>
  <si>
    <t>ДДС ТЖС</t>
  </si>
  <si>
    <t>Всего ПМО</t>
  </si>
  <si>
    <t>ПМО взр</t>
  </si>
  <si>
    <t>проф МО</t>
  </si>
  <si>
    <t>1 этап углубленной диспансеризации</t>
  </si>
  <si>
    <t>2 этап углубленной диспансеризации</t>
  </si>
  <si>
    <t xml:space="preserve">Скорая помощь </t>
  </si>
  <si>
    <t>Медицинская эвакуация</t>
  </si>
  <si>
    <t>Скорая помощь (тробмолизис)</t>
  </si>
  <si>
    <t>Стац.</t>
  </si>
  <si>
    <t>ВМП</t>
  </si>
  <si>
    <t>реабилитация</t>
  </si>
  <si>
    <t>Онкология</t>
  </si>
  <si>
    <t>геиодиализ</t>
  </si>
  <si>
    <t>дневной стационар при стационаре</t>
  </si>
  <si>
    <t>дневной стационар при поликлинике</t>
  </si>
  <si>
    <t>гемодиализ</t>
  </si>
  <si>
    <t>обращение</t>
  </si>
  <si>
    <t>обр.по стом.</t>
  </si>
  <si>
    <t>КТ,МРТ и ИССЛ-ИЯ</t>
  </si>
  <si>
    <t>вызов</t>
  </si>
  <si>
    <t>случай</t>
  </si>
  <si>
    <t>посещение</t>
  </si>
  <si>
    <t>ГБУЗ РТ "Бай-Тайгинская ЦКБ"</t>
  </si>
  <si>
    <t>ГБУЗ РТ "Барун-Хемчикский ММЦ"</t>
  </si>
  <si>
    <t>ГБУЗ РТ "Дзун-Хемчикский ЦКБ"</t>
  </si>
  <si>
    <t>ГБУЗ РТ "Каа-Хемский ЦКБ"</t>
  </si>
  <si>
    <t>ГБУЗ РТ "Кызылская ЦКБ"</t>
  </si>
  <si>
    <t>ГБУЗ РТ "Монгун-Тайгинская ЦКБ"</t>
  </si>
  <si>
    <t>ГБУЗ РТ "Овюрская ЦКБ"</t>
  </si>
  <si>
    <t>ГБУЗ РТ "Пий-Хемская ЦКБ"</t>
  </si>
  <si>
    <t>ГБУЗ РТ "Сут-Хольская ЦКБ"</t>
  </si>
  <si>
    <t>ГБУЗ РТ "Тандынская ЦКБ"</t>
  </si>
  <si>
    <t>ГБУЗ РТ "Тес-Хемская ЦКБ"</t>
  </si>
  <si>
    <t>ГБУЗ РТ "Тоджинская ЦКБ"</t>
  </si>
  <si>
    <t>ГБУЗ РТ "Улуг-Хемский ММЦ"</t>
  </si>
  <si>
    <t>ГБУЗ РТ "Чаа-Хольская ЦКБ"</t>
  </si>
  <si>
    <t>ГБУЗ РТ "Чеди-Хольская ЦКБ"</t>
  </si>
  <si>
    <t>ГБУЗ РТ "Эрзинская ЦКБ"</t>
  </si>
  <si>
    <t>ГБУЗ РТ "Тере-Хольская ЦКБ"</t>
  </si>
  <si>
    <t>ГБУЗ РТ "Городская поликлиника"</t>
  </si>
  <si>
    <t>ГБУЗ РТ "Стоматологическая поликлиника"</t>
  </si>
  <si>
    <t>ГБУЗ РТ "РЦ СМП и МК"</t>
  </si>
  <si>
    <t>ФКУЗ "МСЧ МВД РФ по РТ"</t>
  </si>
  <si>
    <t>ГБУЗ РТ "Республиканская больница №1"</t>
  </si>
  <si>
    <t>ГБУЗ РТ "Республиканская больница №2"</t>
  </si>
  <si>
    <t>ГБУЗ РТ "Республиканская детская больница"</t>
  </si>
  <si>
    <t>ГБУЗ РТ "Перинатальный центр"</t>
  </si>
  <si>
    <t>ГБУЗ РТ "Ресонкодиспансер"</t>
  </si>
  <si>
    <t>ГБУЗ РТ "Рескожвендиспансер"</t>
  </si>
  <si>
    <t>ГБУЗ РТ "Инфекционная больница"</t>
  </si>
  <si>
    <t>ГБУЗ РТ "РЦМП"</t>
  </si>
  <si>
    <t>ГБУЗ РТ "Республиканский центр ВМРД"</t>
  </si>
  <si>
    <t>МИЦ им. Е.Н.Мешалкина</t>
  </si>
  <si>
    <t>ИП Олчей Л.В.</t>
  </si>
  <si>
    <t>ООО «Новосибирский центр репродуктивной медицины»</t>
  </si>
  <si>
    <t>ООО "БАЙДО"</t>
  </si>
  <si>
    <t>ООО "Семейный доктор"</t>
  </si>
  <si>
    <t>ГАУЗ РТ СП "Серебрянка"</t>
  </si>
  <si>
    <t>ИП Монгуш Р.К.</t>
  </si>
  <si>
    <t>Тывинский филиал Нефросовета</t>
  </si>
  <si>
    <t>ООО "С 17"</t>
  </si>
  <si>
    <t>ГБУЗ РТ «Республиканский Центр по профилактике и борьбе со СПИД и инфекционными заболеваниями»</t>
  </si>
  <si>
    <t>ИП Саражакова Л.А</t>
  </si>
  <si>
    <t>ООО " РДЦ"</t>
  </si>
  <si>
    <t>ООО "МЦ Гиппократ"</t>
  </si>
  <si>
    <t>ООО Алдан</t>
  </si>
  <si>
    <t>ОГАУЗ "ОПЦ им. И.Д.Евтушенко"</t>
  </si>
  <si>
    <t>ГБУЗ РТ "Противотуберкулезный диспансер"</t>
  </si>
  <si>
    <t>Итого по РТ</t>
  </si>
  <si>
    <t>кт и мрт</t>
  </si>
  <si>
    <t>1 уровень</t>
  </si>
  <si>
    <t>2 уровень</t>
  </si>
  <si>
    <t>3 уровень</t>
  </si>
  <si>
    <t>всего</t>
  </si>
  <si>
    <t>Приложение №5</t>
  </si>
  <si>
    <t>Распределение  финансового обеспечения медицинской помощи, установленного в соответствии с территориальной программой ОМС Республики Тыва, между медицинскими организациями на 2021 год</t>
  </si>
  <si>
    <t>(тыс. руб.)</t>
  </si>
  <si>
    <t>к Протоколу заседания Комиссии №8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</si>
</sst>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0.0"/>
    <numFmt numFmtId="166" formatCode="0.00000"/>
    <numFmt numFmtId="167" formatCode="0.0000"/>
  </numFmts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5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left" vertical="center"/>
    </xf>
    <xf numFmtId="1" fontId="1" fillId="2" borderId="7" xfId="0" applyNumberFormat="1" applyFont="1" applyFill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/>
    <xf numFmtId="164" fontId="3" fillId="2" borderId="0" xfId="0" applyNumberFormat="1" applyFont="1" applyFill="1" applyAlignment="1"/>
    <xf numFmtId="164" fontId="1" fillId="2" borderId="1" xfId="0" applyNumberFormat="1" applyFont="1" applyFill="1" applyBorder="1" applyAlignment="1"/>
    <xf numFmtId="1" fontId="6" fillId="2" borderId="1" xfId="0" applyNumberFormat="1" applyFont="1" applyFill="1" applyBorder="1" applyAlignment="1">
      <alignment horizontal="center"/>
    </xf>
    <xf numFmtId="164" fontId="1" fillId="2" borderId="0" xfId="0" applyNumberFormat="1" applyFont="1" applyFill="1" applyAlignment="1"/>
    <xf numFmtId="165" fontId="3" fillId="2" borderId="0" xfId="0" applyNumberFormat="1" applyFont="1" applyFill="1" applyAlignment="1"/>
    <xf numFmtId="164" fontId="1" fillId="2" borderId="2" xfId="0" applyNumberFormat="1" applyFont="1" applyFill="1" applyBorder="1" applyAlignment="1">
      <alignment wrapText="1"/>
    </xf>
    <xf numFmtId="164" fontId="1" fillId="2" borderId="1" xfId="0" applyNumberFormat="1" applyFont="1" applyFill="1" applyBorder="1" applyAlignment="1">
      <alignment wrapText="1"/>
    </xf>
    <xf numFmtId="164" fontId="1" fillId="2" borderId="2" xfId="0" applyNumberFormat="1" applyFont="1" applyFill="1" applyBorder="1" applyAlignment="1"/>
    <xf numFmtId="165" fontId="1" fillId="2" borderId="1" xfId="0" applyNumberFormat="1" applyFont="1" applyFill="1" applyBorder="1" applyAlignment="1"/>
    <xf numFmtId="1" fontId="1" fillId="2" borderId="7" xfId="0" applyNumberFormat="1" applyFont="1" applyFill="1" applyBorder="1" applyAlignment="1">
      <alignment horizontal="center"/>
    </xf>
    <xf numFmtId="1" fontId="2" fillId="2" borderId="7" xfId="0" applyNumberFormat="1" applyFont="1" applyFill="1" applyBorder="1" applyAlignment="1">
      <alignment horizontal="center"/>
    </xf>
    <xf numFmtId="1" fontId="2" fillId="2" borderId="7" xfId="0" applyNumberFormat="1" applyFont="1" applyFill="1" applyBorder="1" applyAlignment="1"/>
    <xf numFmtId="0" fontId="4" fillId="2" borderId="1" xfId="0" applyFont="1" applyFill="1" applyBorder="1"/>
    <xf numFmtId="0" fontId="4" fillId="2" borderId="0" xfId="0" applyFont="1" applyFill="1" applyBorder="1" applyAlignment="1"/>
    <xf numFmtId="0" fontId="1" fillId="2" borderId="0" xfId="0" applyFont="1" applyFill="1" applyBorder="1" applyAlignment="1"/>
    <xf numFmtId="1" fontId="2" fillId="2" borderId="0" xfId="0" applyNumberFormat="1" applyFont="1" applyFill="1" applyBorder="1" applyAlignment="1"/>
    <xf numFmtId="1" fontId="3" fillId="2" borderId="0" xfId="0" applyNumberFormat="1" applyFont="1" applyFill="1" applyBorder="1" applyAlignment="1">
      <alignment horizontal="center"/>
    </xf>
    <xf numFmtId="1" fontId="3" fillId="2" borderId="0" xfId="0" applyNumberFormat="1" applyFont="1" applyFill="1" applyBorder="1" applyAlignment="1">
      <alignment horizontal="right"/>
    </xf>
    <xf numFmtId="1" fontId="3" fillId="2" borderId="0" xfId="0" applyNumberFormat="1" applyFont="1" applyFill="1" applyBorder="1" applyAlignment="1"/>
    <xf numFmtId="1" fontId="4" fillId="2" borderId="0" xfId="0" applyNumberFormat="1" applyFont="1" applyFill="1" applyBorder="1" applyAlignment="1"/>
    <xf numFmtId="0" fontId="3" fillId="2" borderId="0" xfId="0" applyFont="1" applyFill="1" applyBorder="1" applyAlignment="1"/>
    <xf numFmtId="0" fontId="6" fillId="2" borderId="0" xfId="0" applyFont="1" applyFill="1" applyAlignment="1">
      <alignment horizontal="right"/>
    </xf>
    <xf numFmtId="1" fontId="2" fillId="2" borderId="0" xfId="0" applyNumberFormat="1" applyFont="1" applyFill="1"/>
    <xf numFmtId="1" fontId="1" fillId="2" borderId="0" xfId="0" applyNumberFormat="1" applyFont="1" applyFill="1"/>
    <xf numFmtId="0" fontId="3" fillId="2" borderId="0" xfId="0" applyFont="1" applyFill="1"/>
    <xf numFmtId="0" fontId="8" fillId="2" borderId="0" xfId="0" applyFont="1" applyFill="1"/>
    <xf numFmtId="0" fontId="3" fillId="2" borderId="0" xfId="0" applyFont="1" applyFill="1" applyAlignment="1">
      <alignment horizontal="center"/>
    </xf>
    <xf numFmtId="1" fontId="8" fillId="2" borderId="0" xfId="0" applyNumberFormat="1" applyFont="1" applyFill="1"/>
    <xf numFmtId="0" fontId="1" fillId="2" borderId="0" xfId="0" applyFont="1" applyFill="1"/>
    <xf numFmtId="0" fontId="2" fillId="2" borderId="0" xfId="0" applyFont="1" applyFill="1"/>
    <xf numFmtId="0" fontId="4" fillId="2" borderId="0" xfId="0" applyFont="1" applyFill="1"/>
    <xf numFmtId="0" fontId="1" fillId="2" borderId="11" xfId="0" applyFont="1" applyFill="1" applyBorder="1"/>
    <xf numFmtId="1" fontId="1" fillId="2" borderId="12" xfId="0" applyNumberFormat="1" applyFont="1" applyFill="1" applyBorder="1"/>
    <xf numFmtId="0" fontId="1" fillId="2" borderId="13" xfId="0" applyFont="1" applyFill="1" applyBorder="1"/>
    <xf numFmtId="1" fontId="1" fillId="2" borderId="5" xfId="0" applyNumberFormat="1" applyFont="1" applyFill="1" applyBorder="1"/>
    <xf numFmtId="1" fontId="2" fillId="2" borderId="5" xfId="0" applyNumberFormat="1" applyFont="1" applyFill="1" applyBorder="1"/>
    <xf numFmtId="0" fontId="1" fillId="2" borderId="14" xfId="0" applyFont="1" applyFill="1" applyBorder="1"/>
    <xf numFmtId="1" fontId="2" fillId="2" borderId="15" xfId="0" applyNumberFormat="1" applyFont="1" applyFill="1" applyBorder="1"/>
    <xf numFmtId="1" fontId="1" fillId="2" borderId="15" xfId="0" applyNumberFormat="1" applyFont="1" applyFill="1" applyBorder="1"/>
    <xf numFmtId="3" fontId="2" fillId="2" borderId="0" xfId="0" applyNumberFormat="1" applyFont="1" applyFill="1"/>
    <xf numFmtId="3" fontId="1" fillId="2" borderId="0" xfId="0" applyNumberFormat="1" applyFont="1" applyFill="1"/>
    <xf numFmtId="166" fontId="2" fillId="2" borderId="12" xfId="0" applyNumberFormat="1" applyFont="1" applyFill="1" applyBorder="1"/>
    <xf numFmtId="166" fontId="1" fillId="2" borderId="12" xfId="0" applyNumberFormat="1" applyFont="1" applyFill="1" applyBorder="1"/>
    <xf numFmtId="166" fontId="2" fillId="2" borderId="5" xfId="0" applyNumberFormat="1" applyFont="1" applyFill="1" applyBorder="1"/>
    <xf numFmtId="166" fontId="1" fillId="2" borderId="5" xfId="0" applyNumberFormat="1" applyFont="1" applyFill="1" applyBorder="1"/>
    <xf numFmtId="0" fontId="2" fillId="2" borderId="14" xfId="0" applyFont="1" applyFill="1" applyBorder="1"/>
    <xf numFmtId="166" fontId="2" fillId="2" borderId="15" xfId="0" applyNumberFormat="1" applyFont="1" applyFill="1" applyBorder="1"/>
    <xf numFmtId="2" fontId="2" fillId="2" borderId="15" xfId="0" applyNumberFormat="1" applyFont="1" applyFill="1" applyBorder="1"/>
    <xf numFmtId="0" fontId="4" fillId="2" borderId="0" xfId="0" applyFont="1" applyFill="1" applyAlignment="1">
      <alignment horizontal="center"/>
    </xf>
    <xf numFmtId="0" fontId="3" fillId="2" borderId="0" xfId="0" applyFont="1" applyFill="1" applyBorder="1"/>
    <xf numFmtId="0" fontId="2" fillId="2" borderId="1" xfId="0" applyFont="1" applyFill="1" applyBorder="1" applyAlignment="1">
      <alignment vertical="center" wrapText="1"/>
    </xf>
    <xf numFmtId="1" fontId="2" fillId="2" borderId="3" xfId="0" applyNumberFormat="1" applyFont="1" applyFill="1" applyBorder="1" applyAlignment="1">
      <alignment horizontal="center"/>
    </xf>
    <xf numFmtId="1" fontId="1" fillId="2" borderId="4" xfId="0" applyNumberFormat="1" applyFont="1" applyFill="1" applyBorder="1" applyAlignment="1"/>
    <xf numFmtId="1" fontId="1" fillId="2" borderId="1" xfId="0" applyNumberFormat="1" applyFont="1" applyFill="1" applyBorder="1" applyAlignment="1"/>
    <xf numFmtId="0" fontId="7" fillId="2" borderId="0" xfId="0" applyFont="1" applyFill="1"/>
    <xf numFmtId="1" fontId="1" fillId="2" borderId="5" xfId="0" applyNumberFormat="1" applyFont="1" applyFill="1" applyBorder="1" applyAlignment="1"/>
    <xf numFmtId="1" fontId="1" fillId="2" borderId="7" xfId="0" applyNumberFormat="1" applyFont="1" applyFill="1" applyBorder="1" applyAlignment="1"/>
    <xf numFmtId="1" fontId="1" fillId="2" borderId="10" xfId="0" applyNumberFormat="1" applyFont="1" applyFill="1" applyBorder="1" applyAlignment="1"/>
    <xf numFmtId="3" fontId="2" fillId="2" borderId="7" xfId="0" applyNumberFormat="1" applyFont="1" applyFill="1" applyBorder="1" applyAlignment="1">
      <alignment horizontal="left" vertical="center"/>
    </xf>
    <xf numFmtId="3" fontId="2" fillId="2" borderId="7" xfId="0" applyNumberFormat="1" applyFont="1" applyFill="1" applyBorder="1" applyAlignment="1">
      <alignment horizontal="right" vertical="center"/>
    </xf>
    <xf numFmtId="3" fontId="2" fillId="2" borderId="7" xfId="0" applyNumberFormat="1" applyFont="1" applyFill="1" applyBorder="1" applyAlignment="1">
      <alignment horizontal="center" vertical="center"/>
    </xf>
    <xf numFmtId="1" fontId="1" fillId="2" borderId="0" xfId="0" applyNumberFormat="1" applyFont="1" applyFill="1" applyBorder="1" applyAlignment="1"/>
    <xf numFmtId="1" fontId="4" fillId="2" borderId="0" xfId="0" applyNumberFormat="1" applyFont="1" applyFill="1" applyBorder="1" applyAlignment="1">
      <alignment horizontal="center"/>
    </xf>
    <xf numFmtId="0" fontId="6" fillId="2" borderId="0" xfId="0" applyFont="1" applyFill="1"/>
    <xf numFmtId="1" fontId="6" fillId="2" borderId="0" xfId="0" applyNumberFormat="1" applyFont="1" applyFill="1" applyBorder="1"/>
    <xf numFmtId="0" fontId="1" fillId="2" borderId="12" xfId="0" applyFont="1" applyFill="1" applyBorder="1"/>
    <xf numFmtId="167" fontId="1" fillId="2" borderId="12" xfId="0" applyNumberFormat="1" applyFont="1" applyFill="1" applyBorder="1"/>
    <xf numFmtId="164" fontId="1" fillId="2" borderId="12" xfId="0" applyNumberFormat="1" applyFont="1" applyFill="1" applyBorder="1"/>
    <xf numFmtId="164" fontId="2" fillId="2" borderId="12" xfId="0" applyNumberFormat="1" applyFont="1" applyFill="1" applyBorder="1"/>
    <xf numFmtId="167" fontId="2" fillId="2" borderId="12" xfId="0" applyNumberFormat="1" applyFont="1" applyFill="1" applyBorder="1"/>
    <xf numFmtId="0" fontId="1" fillId="2" borderId="5" xfId="0" applyFont="1" applyFill="1" applyBorder="1"/>
    <xf numFmtId="167" fontId="1" fillId="2" borderId="5" xfId="0" applyNumberFormat="1" applyFont="1" applyFill="1" applyBorder="1"/>
    <xf numFmtId="164" fontId="1" fillId="2" borderId="5" xfId="0" applyNumberFormat="1" applyFont="1" applyFill="1" applyBorder="1"/>
    <xf numFmtId="164" fontId="2" fillId="2" borderId="5" xfId="0" applyNumberFormat="1" applyFont="1" applyFill="1" applyBorder="1"/>
    <xf numFmtId="167" fontId="2" fillId="2" borderId="5" xfId="0" applyNumberFormat="1" applyFont="1" applyFill="1" applyBorder="1"/>
    <xf numFmtId="0" fontId="2" fillId="2" borderId="15" xfId="0" applyFont="1" applyFill="1" applyBorder="1"/>
    <xf numFmtId="167" fontId="2" fillId="2" borderId="15" xfId="0" applyNumberFormat="1" applyFont="1" applyFill="1" applyBorder="1"/>
    <xf numFmtId="167" fontId="3" fillId="2" borderId="0" xfId="0" applyNumberFormat="1" applyFont="1" applyFill="1" applyBorder="1"/>
    <xf numFmtId="164" fontId="1" fillId="2" borderId="0" xfId="0" applyNumberFormat="1" applyFont="1" applyFill="1"/>
    <xf numFmtId="1" fontId="3" fillId="2" borderId="0" xfId="0" applyNumberFormat="1" applyFont="1" applyFill="1"/>
    <xf numFmtId="0" fontId="1" fillId="2" borderId="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164" fontId="4" fillId="2" borderId="0" xfId="0" applyNumberFormat="1" applyFont="1" applyFill="1"/>
    <xf numFmtId="165" fontId="3" fillId="2" borderId="0" xfId="0" applyNumberFormat="1" applyFont="1" applyFill="1"/>
    <xf numFmtId="0" fontId="9" fillId="2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86;&#1073;&#1084;&#1077;&#1085;&#1085;&#1080;&#1082;\&#1058;&#1040;&#1056;&#1048;&#1060;&#1053;&#1040;&#1071;\&#1058;&#1040;&#1056;&#1048;&#1060;&#1053;&#1040;&#1071;%202021\&#1057;&#1074;&#1086;&#1076;%20&#1085;&#1072;%202021%20&#1075;&#1086;&#1076;%208%20&#1086;&#1090;%2030.08.2021\&#1057;&#1074;&#1086;&#1076;%20&#1085;&#1072;%202021\&#1057;&#1074;&#1086;&#107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86;&#1073;&#1084;&#1077;&#1085;&#1085;&#1080;&#1082;\&#1058;&#1040;&#1056;&#1048;&#1060;&#1053;&#1040;&#1071;\&#1058;&#1040;&#1056;&#1048;&#1060;&#1053;&#1040;&#1071;%202021\&#1057;&#1074;&#1086;&#1076;%20&#1085;&#1072;%202021%20&#1075;&#1086;&#1076;%208%20&#1086;&#1090;%2030.08.2021\&#1057;&#1074;&#1086;&#1076;%20&#1085;&#1072;%202021\&#1089;&#1082;&#1086;&#1088;&#1072;&#1103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86;&#1073;&#1084;&#1077;&#1085;&#1085;&#1080;&#1082;\&#1058;&#1040;&#1056;&#1048;&#1060;&#1053;&#1040;&#1071;\&#1058;&#1040;&#1056;&#1048;&#1060;&#1053;&#1040;&#1071;%202021\&#1057;&#1074;&#1086;&#1076;%20&#1085;&#1072;%202021%20&#1075;&#1086;&#1076;%208%20&#1086;&#1090;%2030.08.2021\&#1057;&#1074;&#1086;&#1076;%20&#1085;&#1072;%202021\&#1050;&#1057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86;&#1073;&#1084;&#1077;&#1085;&#1085;&#1080;&#1082;\&#1058;&#1040;&#1056;&#1048;&#1060;&#1053;&#1040;&#1071;\&#1058;&#1040;&#1056;&#1048;&#1060;&#1053;&#1040;&#1071;%202021\&#1057;&#1074;&#1086;&#1076;%20&#1085;&#1072;%202021%20&#1075;&#1086;&#1076;%208%20&#1086;&#1090;%2030.08.2021\&#1057;&#1074;&#1086;&#1076;%20&#1085;&#1072;%202021\&#1042;&#1052;&#1055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86;&#1073;&#1084;&#1077;&#1085;&#1085;&#1080;&#1082;\&#1058;&#1040;&#1056;&#1048;&#1060;&#1053;&#1040;&#1071;\&#1058;&#1040;&#1056;&#1048;&#1060;&#1053;&#1040;&#1071;%202021\&#1057;&#1074;&#1086;&#1076;%20&#1085;&#1072;%202021%20&#1075;&#1086;&#1076;%208%20&#1086;&#1090;%2030.08.2021\&#1057;&#1074;&#1086;&#1076;%20&#1085;&#1072;%202021\&#1044;&#1057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86;&#1073;&#1084;&#1077;&#1085;&#1085;&#1080;&#1082;\&#1058;&#1040;&#1056;&#1048;&#1060;&#1053;&#1040;&#1071;\&#1058;&#1040;&#1056;&#1048;&#1060;&#1053;&#1040;&#1071;%202021\&#1057;&#1074;&#1086;&#1076;%20&#1085;&#1072;%202021%20&#1075;&#1086;&#1076;%208%20&#1086;&#1090;%2030.08.2021\&#1057;&#1074;&#1086;&#1076;%20&#1085;&#1072;%202021\&#1043;&#1077;&#1084;&#1086;&#1076;&#1080;&#1072;&#1083;&#1080;&#1079;%20&#1044;&#1057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86;&#1073;&#1084;&#1077;&#1085;&#1085;&#1080;&#1082;\&#1058;&#1040;&#1056;&#1048;&#1060;&#1053;&#1040;&#1071;\&#1058;&#1040;&#1056;&#1048;&#1060;&#1053;&#1040;&#1071;%202021\&#1057;&#1074;&#1086;&#1076;%20&#1085;&#1072;%202021%20&#1075;&#1086;&#1076;%208%20&#1086;&#1090;%2030.08.2021\&#1057;&#1074;&#1086;&#1076;%20&#1085;&#1072;%202021\&#1040;&#1055;&#1055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86;&#1073;&#1084;&#1077;&#1085;&#1085;&#1080;&#1082;\&#1058;&#1040;&#1056;&#1048;&#1060;&#1053;&#1040;&#1071;\&#1058;&#1040;&#1056;&#1048;&#1060;&#1053;&#1040;&#1071;%202021\&#1057;&#1074;&#1086;&#1076;%20&#1085;&#1072;%202021%20&#1075;&#1086;&#1076;%208%20&#1086;&#1090;%2030.08.2021\&#1057;&#1074;&#1086;&#1076;%20&#1085;&#1072;%202021\&#1044;&#1044;%20&#1080;%20&#1055;&#1052;&#105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-Т"/>
      <sheetName val="Б-Х"/>
      <sheetName val="Д-Х"/>
      <sheetName val="К-Х"/>
      <sheetName val="Кыз"/>
      <sheetName val="М-Т"/>
      <sheetName val="Овюр"/>
      <sheetName val="П-Х"/>
      <sheetName val="С-Х"/>
      <sheetName val="Тоджа"/>
      <sheetName val="Танды"/>
      <sheetName val="Тес-Х"/>
      <sheetName val="Тере-Х"/>
      <sheetName val="У-Х"/>
      <sheetName val="Чаа-Х"/>
      <sheetName val="Чеди-Х"/>
      <sheetName val="Эрзин"/>
      <sheetName val="РБ1"/>
      <sheetName val="РБ2"/>
      <sheetName val="Горполка"/>
      <sheetName val="РДБ"/>
      <sheetName val="ПЦ"/>
      <sheetName val="Онко"/>
      <sheetName val="Кожвен"/>
      <sheetName val="Стом"/>
      <sheetName val="Инфекция"/>
      <sheetName val="ГБУЗ РТ РЦ СМП и МК"/>
      <sheetName val="ФКУЗ МСЧ МВД"/>
      <sheetName val="МЧУ ДПО Нефросовет"/>
      <sheetName val="ЦМП"/>
      <sheetName val="ЦМРД"/>
      <sheetName val="Олчей"/>
      <sheetName val="ИП Монгуш"/>
      <sheetName val="ИП Саражакова"/>
      <sheetName val="ООО Байдо"/>
      <sheetName val="Семейный доктор"/>
      <sheetName val="Серебрянка1"/>
      <sheetName val="ТПГГ"/>
      <sheetName val="базовая ставка"/>
      <sheetName val="Санталь17"/>
      <sheetName val="Евтушенко"/>
      <sheetName val="Новосибирск"/>
      <sheetName val="новый 2"/>
      <sheetName val="ООО РДЦ "/>
      <sheetName val="ООО Алдан"/>
      <sheetName val="Тубдиспансер"/>
      <sheetName val="СПИД"/>
      <sheetName val="новый"/>
      <sheetName val="Объемы"/>
      <sheetName val="Стоимость"/>
      <sheetName val="Свод МО Формула !!!!!!"/>
      <sheetName val="АПП поквартально"/>
      <sheetName val="КС поквартально"/>
      <sheetName val="ДС поквартально"/>
      <sheetName val="Свод квартальный"/>
      <sheetName val="Скорая поквартально"/>
      <sheetName val="2020-1"/>
      <sheetName val="2020-3"/>
      <sheetName val="2021-1"/>
      <sheetName val="2021-2 "/>
      <sheetName val="2021-3"/>
      <sheetName val="2021-4"/>
      <sheetName val="2021-5"/>
      <sheetName val="2021-6"/>
      <sheetName val="2021-7"/>
      <sheetName val="2021-8"/>
      <sheetName val="Структура по видам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34">
          <cell r="EA34">
            <v>208</v>
          </cell>
        </row>
      </sheetData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>
        <row r="34">
          <cell r="DK34">
            <v>855</v>
          </cell>
        </row>
      </sheetData>
      <sheetData sheetId="44"/>
      <sheetData sheetId="45">
        <row r="34">
          <cell r="DK34">
            <v>365</v>
          </cell>
        </row>
      </sheetData>
      <sheetData sheetId="46"/>
      <sheetData sheetId="47">
        <row r="34">
          <cell r="CW34">
            <v>0</v>
          </cell>
          <cell r="DY34">
            <v>0</v>
          </cell>
        </row>
      </sheetData>
      <sheetData sheetId="48"/>
      <sheetData sheetId="49"/>
      <sheetData sheetId="50">
        <row r="7">
          <cell r="B7">
            <v>3226.9999999999995</v>
          </cell>
          <cell r="H7">
            <v>0</v>
          </cell>
          <cell r="N7">
            <v>0</v>
          </cell>
          <cell r="V7">
            <v>647</v>
          </cell>
          <cell r="AC7">
            <v>0</v>
          </cell>
          <cell r="AJ7">
            <v>0</v>
          </cell>
          <cell r="AX7">
            <v>0</v>
          </cell>
          <cell r="BL7">
            <v>373</v>
          </cell>
          <cell r="BR7">
            <v>0</v>
          </cell>
          <cell r="CE7">
            <v>0</v>
          </cell>
          <cell r="CW7">
            <v>0</v>
          </cell>
          <cell r="DJ7">
            <v>18655</v>
          </cell>
          <cell r="DR7">
            <v>701</v>
          </cell>
          <cell r="DX7">
            <v>0</v>
          </cell>
          <cell r="EL7">
            <v>5665</v>
          </cell>
          <cell r="ET7">
            <v>207</v>
          </cell>
          <cell r="EZ7">
            <v>0</v>
          </cell>
          <cell r="FF7">
            <v>8638</v>
          </cell>
          <cell r="FN7">
            <v>5864</v>
          </cell>
          <cell r="FV7">
            <v>6000</v>
          </cell>
          <cell r="GD7">
            <v>0</v>
          </cell>
          <cell r="GJ7">
            <v>0</v>
          </cell>
          <cell r="HD7">
            <v>3195</v>
          </cell>
          <cell r="HJ7">
            <v>1767</v>
          </cell>
          <cell r="IH7">
            <v>2434</v>
          </cell>
          <cell r="IN7">
            <v>149</v>
          </cell>
          <cell r="IT7">
            <v>200</v>
          </cell>
          <cell r="IZ7">
            <v>146</v>
          </cell>
          <cell r="JF7">
            <v>0</v>
          </cell>
          <cell r="JL7">
            <v>0</v>
          </cell>
          <cell r="KF7">
            <v>5679</v>
          </cell>
          <cell r="KM7">
            <v>38793</v>
          </cell>
          <cell r="KT7">
            <v>63547</v>
          </cell>
        </row>
        <row r="8">
          <cell r="B8">
            <v>6374.0000000000009</v>
          </cell>
          <cell r="H8">
            <v>25</v>
          </cell>
          <cell r="N8">
            <v>0</v>
          </cell>
          <cell r="V8">
            <v>3485</v>
          </cell>
          <cell r="AC8">
            <v>0</v>
          </cell>
          <cell r="AJ8">
            <v>0</v>
          </cell>
          <cell r="AX8">
            <v>0</v>
          </cell>
          <cell r="BL8">
            <v>549</v>
          </cell>
          <cell r="BR8">
            <v>550</v>
          </cell>
          <cell r="CE8">
            <v>0</v>
          </cell>
          <cell r="CW8">
            <v>0</v>
          </cell>
          <cell r="DJ8">
            <v>37800</v>
          </cell>
          <cell r="DR8">
            <v>2075</v>
          </cell>
          <cell r="DX8">
            <v>7960</v>
          </cell>
          <cell r="EL8">
            <v>9858</v>
          </cell>
          <cell r="ET8">
            <v>1672</v>
          </cell>
          <cell r="EZ8">
            <v>0</v>
          </cell>
          <cell r="FF8">
            <v>7068</v>
          </cell>
          <cell r="FN8">
            <v>6518</v>
          </cell>
          <cell r="FV8">
            <v>11350</v>
          </cell>
          <cell r="GD8">
            <v>0</v>
          </cell>
          <cell r="GJ8">
            <v>0</v>
          </cell>
          <cell r="HD8">
            <v>1502</v>
          </cell>
          <cell r="HJ8">
            <v>3628</v>
          </cell>
          <cell r="IH8">
            <v>4898</v>
          </cell>
          <cell r="IN8">
            <v>354</v>
          </cell>
          <cell r="IT8">
            <v>321</v>
          </cell>
          <cell r="IZ8">
            <v>205</v>
          </cell>
          <cell r="JF8">
            <v>0</v>
          </cell>
          <cell r="JL8">
            <v>0</v>
          </cell>
          <cell r="KF8">
            <v>15080</v>
          </cell>
          <cell r="KM8">
            <v>50246</v>
          </cell>
          <cell r="KT8">
            <v>113312</v>
          </cell>
        </row>
        <row r="9">
          <cell r="B9">
            <v>3975</v>
          </cell>
          <cell r="H9">
            <v>0</v>
          </cell>
          <cell r="N9">
            <v>0</v>
          </cell>
          <cell r="V9">
            <v>969</v>
          </cell>
          <cell r="AC9">
            <v>0</v>
          </cell>
          <cell r="AJ9">
            <v>0</v>
          </cell>
          <cell r="AX9">
            <v>0</v>
          </cell>
          <cell r="BL9">
            <v>206</v>
          </cell>
          <cell r="BR9">
            <v>686</v>
          </cell>
          <cell r="CE9">
            <v>0</v>
          </cell>
          <cell r="CW9">
            <v>0</v>
          </cell>
          <cell r="DJ9">
            <v>28509</v>
          </cell>
          <cell r="DR9">
            <v>1968</v>
          </cell>
          <cell r="DX9">
            <v>6793</v>
          </cell>
          <cell r="EL9">
            <v>8263</v>
          </cell>
          <cell r="ET9">
            <v>1382</v>
          </cell>
          <cell r="EZ9">
            <v>0</v>
          </cell>
          <cell r="FF9">
            <v>8688</v>
          </cell>
          <cell r="FN9">
            <v>6032</v>
          </cell>
          <cell r="FV9">
            <v>4978</v>
          </cell>
          <cell r="GD9">
            <v>0</v>
          </cell>
          <cell r="GJ9">
            <v>0</v>
          </cell>
          <cell r="HD9">
            <v>1900</v>
          </cell>
          <cell r="HJ9">
            <v>3922</v>
          </cell>
          <cell r="IH9">
            <v>3392</v>
          </cell>
          <cell r="IN9">
            <v>14</v>
          </cell>
          <cell r="IT9">
            <v>309</v>
          </cell>
          <cell r="IZ9">
            <v>150</v>
          </cell>
          <cell r="JF9">
            <v>0</v>
          </cell>
          <cell r="JL9">
            <v>0</v>
          </cell>
          <cell r="KF9">
            <v>10334</v>
          </cell>
          <cell r="KM9">
            <v>42118</v>
          </cell>
          <cell r="KT9">
            <v>85677</v>
          </cell>
        </row>
        <row r="10">
          <cell r="B10">
            <v>2551.0000000000005</v>
          </cell>
          <cell r="H10">
            <v>0</v>
          </cell>
          <cell r="N10">
            <v>0</v>
          </cell>
          <cell r="V10">
            <v>825</v>
          </cell>
          <cell r="AC10">
            <v>0</v>
          </cell>
          <cell r="AJ10">
            <v>0</v>
          </cell>
          <cell r="AX10">
            <v>0</v>
          </cell>
          <cell r="BL10">
            <v>73</v>
          </cell>
          <cell r="BR10">
            <v>242</v>
          </cell>
          <cell r="CE10">
            <v>0</v>
          </cell>
          <cell r="CW10">
            <v>0</v>
          </cell>
          <cell r="DJ10">
            <v>22635</v>
          </cell>
          <cell r="DR10">
            <v>1124</v>
          </cell>
          <cell r="DX10">
            <v>0</v>
          </cell>
          <cell r="EL10">
            <v>7812</v>
          </cell>
          <cell r="ET10">
            <v>796</v>
          </cell>
          <cell r="EZ10">
            <v>0</v>
          </cell>
          <cell r="FF10">
            <v>1016</v>
          </cell>
          <cell r="FN10">
            <v>2790</v>
          </cell>
          <cell r="FV10">
            <v>3720</v>
          </cell>
          <cell r="GD10">
            <v>0</v>
          </cell>
          <cell r="GJ10">
            <v>0</v>
          </cell>
          <cell r="HD10">
            <v>1208</v>
          </cell>
          <cell r="HJ10">
            <v>2326</v>
          </cell>
          <cell r="IH10">
            <v>2234</v>
          </cell>
          <cell r="IN10">
            <v>50</v>
          </cell>
          <cell r="IT10">
            <v>166</v>
          </cell>
          <cell r="IZ10">
            <v>60</v>
          </cell>
          <cell r="JF10">
            <v>0</v>
          </cell>
          <cell r="JL10">
            <v>0</v>
          </cell>
          <cell r="KF10">
            <v>6867</v>
          </cell>
          <cell r="KM10">
            <v>28929</v>
          </cell>
          <cell r="KT10">
            <v>56495</v>
          </cell>
        </row>
        <row r="11">
          <cell r="B11">
            <v>0</v>
          </cell>
          <cell r="H11">
            <v>0</v>
          </cell>
          <cell r="N11">
            <v>0</v>
          </cell>
          <cell r="V11">
            <v>1602</v>
          </cell>
          <cell r="AC11">
            <v>0</v>
          </cell>
          <cell r="AJ11">
            <v>0</v>
          </cell>
          <cell r="AX11">
            <v>0</v>
          </cell>
          <cell r="BL11">
            <v>87</v>
          </cell>
          <cell r="BR11">
            <v>654</v>
          </cell>
          <cell r="CE11">
            <v>0</v>
          </cell>
          <cell r="CW11">
            <v>0</v>
          </cell>
          <cell r="DJ11">
            <v>30659</v>
          </cell>
          <cell r="DR11">
            <v>2455</v>
          </cell>
          <cell r="DX11">
            <v>923</v>
          </cell>
          <cell r="EL11">
            <v>10279</v>
          </cell>
          <cell r="ET11">
            <v>3551</v>
          </cell>
          <cell r="EZ11">
            <v>0</v>
          </cell>
          <cell r="FF11">
            <v>15352</v>
          </cell>
          <cell r="FN11">
            <v>12596</v>
          </cell>
          <cell r="FV11">
            <v>4029</v>
          </cell>
          <cell r="GD11">
            <v>0</v>
          </cell>
          <cell r="GJ11">
            <v>0</v>
          </cell>
          <cell r="HD11">
            <v>1760</v>
          </cell>
          <cell r="HJ11">
            <v>5954</v>
          </cell>
          <cell r="IH11">
            <v>6656</v>
          </cell>
          <cell r="IN11">
            <v>284</v>
          </cell>
          <cell r="IT11">
            <v>272</v>
          </cell>
          <cell r="IZ11">
            <v>122</v>
          </cell>
          <cell r="JF11">
            <v>0</v>
          </cell>
          <cell r="JL11">
            <v>0</v>
          </cell>
          <cell r="KF11">
            <v>17820</v>
          </cell>
          <cell r="KM11">
            <v>52465</v>
          </cell>
          <cell r="KT11">
            <v>114132</v>
          </cell>
        </row>
        <row r="12">
          <cell r="B12">
            <v>3082.9999999999995</v>
          </cell>
          <cell r="H12">
            <v>0</v>
          </cell>
          <cell r="N12">
            <v>0</v>
          </cell>
          <cell r="V12">
            <v>862</v>
          </cell>
          <cell r="AC12">
            <v>0</v>
          </cell>
          <cell r="AJ12">
            <v>0</v>
          </cell>
          <cell r="AX12">
            <v>0</v>
          </cell>
          <cell r="BL12">
            <v>0</v>
          </cell>
          <cell r="BR12">
            <v>240</v>
          </cell>
          <cell r="CE12">
            <v>0</v>
          </cell>
          <cell r="CW12">
            <v>0</v>
          </cell>
          <cell r="DJ12">
            <v>12032</v>
          </cell>
          <cell r="DR12">
            <v>968</v>
          </cell>
          <cell r="DX12">
            <v>0</v>
          </cell>
          <cell r="EL12">
            <v>3558</v>
          </cell>
          <cell r="ET12">
            <v>1028</v>
          </cell>
          <cell r="EZ12">
            <v>0</v>
          </cell>
          <cell r="FF12">
            <v>2395</v>
          </cell>
          <cell r="FN12">
            <v>3719</v>
          </cell>
          <cell r="FV12">
            <v>780</v>
          </cell>
          <cell r="GD12">
            <v>0</v>
          </cell>
          <cell r="GJ12">
            <v>0</v>
          </cell>
          <cell r="HD12">
            <v>377</v>
          </cell>
          <cell r="HJ12">
            <v>1000</v>
          </cell>
          <cell r="IH12">
            <v>1023</v>
          </cell>
          <cell r="IN12">
            <v>0</v>
          </cell>
          <cell r="IT12">
            <v>91</v>
          </cell>
          <cell r="IZ12">
            <v>18</v>
          </cell>
          <cell r="JF12">
            <v>0</v>
          </cell>
          <cell r="JL12">
            <v>0</v>
          </cell>
          <cell r="KF12">
            <v>4212</v>
          </cell>
          <cell r="KM12">
            <v>17579</v>
          </cell>
          <cell r="KT12">
            <v>35386</v>
          </cell>
        </row>
        <row r="13">
          <cell r="B13">
            <v>2710.0000000000005</v>
          </cell>
          <cell r="H13">
            <v>0</v>
          </cell>
          <cell r="N13">
            <v>0</v>
          </cell>
          <cell r="V13">
            <v>545</v>
          </cell>
          <cell r="AC13">
            <v>0</v>
          </cell>
          <cell r="AJ13">
            <v>0</v>
          </cell>
          <cell r="AX13">
            <v>0</v>
          </cell>
          <cell r="BL13">
            <v>166</v>
          </cell>
          <cell r="BR13">
            <v>168</v>
          </cell>
          <cell r="CE13">
            <v>0</v>
          </cell>
          <cell r="CW13">
            <v>0</v>
          </cell>
          <cell r="DJ13">
            <v>13847</v>
          </cell>
          <cell r="DR13">
            <v>1094</v>
          </cell>
          <cell r="DX13">
            <v>0</v>
          </cell>
          <cell r="EL13">
            <v>2584</v>
          </cell>
          <cell r="ET13">
            <v>379</v>
          </cell>
          <cell r="EZ13">
            <v>0</v>
          </cell>
          <cell r="FF13">
            <v>1848</v>
          </cell>
          <cell r="FN13">
            <v>885</v>
          </cell>
          <cell r="FV13">
            <v>1704</v>
          </cell>
          <cell r="GD13">
            <v>0</v>
          </cell>
          <cell r="GJ13">
            <v>0</v>
          </cell>
          <cell r="HD13">
            <v>776</v>
          </cell>
          <cell r="HJ13">
            <v>1195</v>
          </cell>
          <cell r="IH13">
            <v>1221</v>
          </cell>
          <cell r="IN13">
            <v>0</v>
          </cell>
          <cell r="IT13">
            <v>75</v>
          </cell>
          <cell r="IZ13">
            <v>15</v>
          </cell>
          <cell r="JF13">
            <v>0</v>
          </cell>
          <cell r="JL13">
            <v>0</v>
          </cell>
          <cell r="KF13">
            <v>4035</v>
          </cell>
          <cell r="KM13">
            <v>16209</v>
          </cell>
          <cell r="KT13">
            <v>33247</v>
          </cell>
        </row>
        <row r="14">
          <cell r="B14">
            <v>4265</v>
          </cell>
          <cell r="H14">
            <v>0</v>
          </cell>
          <cell r="N14">
            <v>0</v>
          </cell>
          <cell r="V14">
            <v>847</v>
          </cell>
          <cell r="AC14">
            <v>0</v>
          </cell>
          <cell r="AJ14">
            <v>0</v>
          </cell>
          <cell r="AX14">
            <v>0</v>
          </cell>
          <cell r="BL14">
            <v>472</v>
          </cell>
          <cell r="BR14">
            <v>0</v>
          </cell>
          <cell r="CE14">
            <v>0</v>
          </cell>
          <cell r="CW14">
            <v>0</v>
          </cell>
          <cell r="DJ14">
            <v>18151</v>
          </cell>
          <cell r="DR14">
            <v>1227</v>
          </cell>
          <cell r="DX14">
            <v>592</v>
          </cell>
          <cell r="EL14">
            <v>6535</v>
          </cell>
          <cell r="ET14">
            <v>1940</v>
          </cell>
          <cell r="EZ14">
            <v>0</v>
          </cell>
          <cell r="FF14">
            <v>7509</v>
          </cell>
          <cell r="FN14">
            <v>10188</v>
          </cell>
          <cell r="FV14">
            <v>18850</v>
          </cell>
          <cell r="GD14">
            <v>0</v>
          </cell>
          <cell r="GJ14">
            <v>0</v>
          </cell>
          <cell r="HD14">
            <v>829</v>
          </cell>
          <cell r="HJ14">
            <v>1560</v>
          </cell>
          <cell r="IH14">
            <v>1411</v>
          </cell>
          <cell r="IN14">
            <v>25</v>
          </cell>
          <cell r="IT14">
            <v>95</v>
          </cell>
          <cell r="IZ14">
            <v>85</v>
          </cell>
          <cell r="JF14">
            <v>0</v>
          </cell>
          <cell r="JL14">
            <v>0</v>
          </cell>
          <cell r="KF14">
            <v>8645</v>
          </cell>
          <cell r="KM14">
            <v>51106</v>
          </cell>
          <cell r="KT14">
            <v>82634</v>
          </cell>
        </row>
        <row r="15">
          <cell r="B15">
            <v>3190.9999999999995</v>
          </cell>
          <cell r="H15">
            <v>0</v>
          </cell>
          <cell r="N15">
            <v>0</v>
          </cell>
          <cell r="V15">
            <v>805</v>
          </cell>
          <cell r="AC15">
            <v>0</v>
          </cell>
          <cell r="AJ15">
            <v>0</v>
          </cell>
          <cell r="AX15">
            <v>0</v>
          </cell>
          <cell r="BL15">
            <v>0</v>
          </cell>
          <cell r="BR15">
            <v>108</v>
          </cell>
          <cell r="CE15">
            <v>0</v>
          </cell>
          <cell r="CW15">
            <v>0</v>
          </cell>
          <cell r="DJ15">
            <v>8259</v>
          </cell>
          <cell r="DR15">
            <v>612</v>
          </cell>
          <cell r="DX15">
            <v>0</v>
          </cell>
          <cell r="EL15">
            <v>4315</v>
          </cell>
          <cell r="ET15">
            <v>840</v>
          </cell>
          <cell r="EZ15">
            <v>0</v>
          </cell>
          <cell r="FF15">
            <v>1729</v>
          </cell>
          <cell r="FN15">
            <v>2917</v>
          </cell>
          <cell r="FV15">
            <v>2304</v>
          </cell>
          <cell r="GD15">
            <v>0</v>
          </cell>
          <cell r="GJ15">
            <v>0</v>
          </cell>
          <cell r="HD15">
            <v>431</v>
          </cell>
          <cell r="HJ15">
            <v>1238</v>
          </cell>
          <cell r="IH15">
            <v>1568</v>
          </cell>
          <cell r="IN15">
            <v>24</v>
          </cell>
          <cell r="IT15">
            <v>53</v>
          </cell>
          <cell r="IZ15">
            <v>48</v>
          </cell>
          <cell r="JF15">
            <v>0</v>
          </cell>
          <cell r="JL15">
            <v>0</v>
          </cell>
          <cell r="KF15">
            <v>4584</v>
          </cell>
          <cell r="KM15">
            <v>14985</v>
          </cell>
          <cell r="KT15">
            <v>33026</v>
          </cell>
        </row>
        <row r="16">
          <cell r="B16">
            <v>2635.9999999999995</v>
          </cell>
          <cell r="H16">
            <v>0</v>
          </cell>
          <cell r="N16">
            <v>0</v>
          </cell>
          <cell r="V16">
            <v>845</v>
          </cell>
          <cell r="AC16">
            <v>0</v>
          </cell>
          <cell r="AJ16">
            <v>0</v>
          </cell>
          <cell r="AX16">
            <v>0</v>
          </cell>
          <cell r="BL16">
            <v>151</v>
          </cell>
          <cell r="BR16">
            <v>872</v>
          </cell>
          <cell r="CE16">
            <v>0</v>
          </cell>
          <cell r="CW16">
            <v>0</v>
          </cell>
          <cell r="DJ16">
            <v>18432</v>
          </cell>
          <cell r="DR16">
            <v>1493</v>
          </cell>
          <cell r="DX16">
            <v>700</v>
          </cell>
          <cell r="EL16">
            <v>5743</v>
          </cell>
          <cell r="ET16">
            <v>559</v>
          </cell>
          <cell r="EZ16">
            <v>0</v>
          </cell>
          <cell r="FF16">
            <v>7197</v>
          </cell>
          <cell r="FN16">
            <v>3780</v>
          </cell>
          <cell r="FV16">
            <v>6589</v>
          </cell>
          <cell r="GD16">
            <v>0</v>
          </cell>
          <cell r="GJ16">
            <v>0</v>
          </cell>
          <cell r="HD16">
            <v>2114</v>
          </cell>
          <cell r="HJ16">
            <v>1556</v>
          </cell>
          <cell r="IH16">
            <v>2189</v>
          </cell>
          <cell r="IN16">
            <v>29</v>
          </cell>
          <cell r="IT16">
            <v>163</v>
          </cell>
          <cell r="IZ16">
            <v>120</v>
          </cell>
          <cell r="JF16">
            <v>0</v>
          </cell>
          <cell r="JL16">
            <v>0</v>
          </cell>
          <cell r="KF16">
            <v>6900</v>
          </cell>
          <cell r="KM16">
            <v>33071</v>
          </cell>
          <cell r="KT16">
            <v>61368</v>
          </cell>
        </row>
        <row r="17">
          <cell r="B17">
            <v>2073</v>
          </cell>
          <cell r="H17">
            <v>0</v>
          </cell>
          <cell r="N17">
            <v>0</v>
          </cell>
          <cell r="V17">
            <v>560</v>
          </cell>
          <cell r="AC17">
            <v>0</v>
          </cell>
          <cell r="AJ17">
            <v>0</v>
          </cell>
          <cell r="AX17">
            <v>0</v>
          </cell>
          <cell r="BL17">
            <v>178</v>
          </cell>
          <cell r="BR17">
            <v>307</v>
          </cell>
          <cell r="CE17">
            <v>0</v>
          </cell>
          <cell r="CW17">
            <v>0</v>
          </cell>
          <cell r="DJ17">
            <v>13510</v>
          </cell>
          <cell r="DR17">
            <v>1276</v>
          </cell>
          <cell r="DX17">
            <v>470</v>
          </cell>
          <cell r="EL17">
            <v>2014</v>
          </cell>
          <cell r="ET17">
            <v>1080</v>
          </cell>
          <cell r="EZ17">
            <v>0</v>
          </cell>
          <cell r="FF17">
            <v>5319</v>
          </cell>
          <cell r="FN17">
            <v>375</v>
          </cell>
          <cell r="FV17">
            <v>2880</v>
          </cell>
          <cell r="GD17">
            <v>0</v>
          </cell>
          <cell r="GJ17">
            <v>0</v>
          </cell>
          <cell r="HD17">
            <v>437</v>
          </cell>
          <cell r="HJ17">
            <v>1521</v>
          </cell>
          <cell r="IH17">
            <v>1729</v>
          </cell>
          <cell r="IN17">
            <v>28</v>
          </cell>
          <cell r="IT17">
            <v>97</v>
          </cell>
          <cell r="IZ17">
            <v>40</v>
          </cell>
          <cell r="JF17">
            <v>0</v>
          </cell>
          <cell r="JL17">
            <v>0</v>
          </cell>
          <cell r="KF17">
            <v>4434</v>
          </cell>
          <cell r="KM17">
            <v>18660</v>
          </cell>
          <cell r="KT17">
            <v>37858</v>
          </cell>
        </row>
        <row r="18">
          <cell r="B18">
            <v>2278</v>
          </cell>
          <cell r="H18">
            <v>0</v>
          </cell>
          <cell r="N18">
            <v>0</v>
          </cell>
          <cell r="V18">
            <v>589</v>
          </cell>
          <cell r="AC18">
            <v>0</v>
          </cell>
          <cell r="AJ18">
            <v>0</v>
          </cell>
          <cell r="AX18">
            <v>0</v>
          </cell>
          <cell r="BL18">
            <v>0</v>
          </cell>
          <cell r="BR18">
            <v>155</v>
          </cell>
          <cell r="CE18">
            <v>0</v>
          </cell>
          <cell r="CW18">
            <v>0</v>
          </cell>
          <cell r="DJ18">
            <v>14114</v>
          </cell>
          <cell r="DR18">
            <v>1020</v>
          </cell>
          <cell r="DX18">
            <v>0</v>
          </cell>
          <cell r="EL18">
            <v>1836</v>
          </cell>
          <cell r="ET18">
            <v>663</v>
          </cell>
          <cell r="EZ18">
            <v>0</v>
          </cell>
          <cell r="FF18">
            <v>1458</v>
          </cell>
          <cell r="FN18">
            <v>1877</v>
          </cell>
          <cell r="FV18">
            <v>1630</v>
          </cell>
          <cell r="GD18">
            <v>0</v>
          </cell>
          <cell r="GJ18">
            <v>0</v>
          </cell>
          <cell r="HD18">
            <v>770</v>
          </cell>
          <cell r="HJ18">
            <v>1234</v>
          </cell>
          <cell r="IH18">
            <v>969</v>
          </cell>
          <cell r="IN18">
            <v>18</v>
          </cell>
          <cell r="IT18">
            <v>100</v>
          </cell>
          <cell r="IZ18">
            <v>100</v>
          </cell>
          <cell r="JF18">
            <v>0</v>
          </cell>
          <cell r="JL18">
            <v>0</v>
          </cell>
          <cell r="KF18">
            <v>4303</v>
          </cell>
          <cell r="KM18">
            <v>13075</v>
          </cell>
          <cell r="KT18">
            <v>33114</v>
          </cell>
        </row>
        <row r="19">
          <cell r="B19">
            <v>3795</v>
          </cell>
          <cell r="H19">
            <v>0</v>
          </cell>
          <cell r="N19">
            <v>0</v>
          </cell>
          <cell r="V19">
            <v>1802</v>
          </cell>
          <cell r="AC19">
            <v>0</v>
          </cell>
          <cell r="AJ19">
            <v>0</v>
          </cell>
          <cell r="AX19">
            <v>0</v>
          </cell>
          <cell r="BL19">
            <v>384</v>
          </cell>
          <cell r="BR19">
            <v>792</v>
          </cell>
          <cell r="CE19">
            <v>0</v>
          </cell>
          <cell r="CW19">
            <v>0</v>
          </cell>
          <cell r="DJ19">
            <v>35911</v>
          </cell>
          <cell r="DR19">
            <v>2084</v>
          </cell>
          <cell r="DX19">
            <v>1559</v>
          </cell>
          <cell r="EL19">
            <v>23269</v>
          </cell>
          <cell r="ET19">
            <v>1728</v>
          </cell>
          <cell r="EZ19">
            <v>0</v>
          </cell>
          <cell r="FF19">
            <v>2496</v>
          </cell>
          <cell r="FN19">
            <v>20172</v>
          </cell>
          <cell r="FV19">
            <v>9240</v>
          </cell>
          <cell r="GD19">
            <v>0</v>
          </cell>
          <cell r="GJ19">
            <v>0</v>
          </cell>
          <cell r="HD19">
            <v>2162</v>
          </cell>
          <cell r="HJ19">
            <v>3336</v>
          </cell>
          <cell r="IH19">
            <v>2978</v>
          </cell>
          <cell r="IN19">
            <v>40</v>
          </cell>
          <cell r="IT19">
            <v>194</v>
          </cell>
          <cell r="IZ19">
            <v>50</v>
          </cell>
          <cell r="JF19">
            <v>0</v>
          </cell>
          <cell r="JL19">
            <v>0</v>
          </cell>
          <cell r="KF19">
            <v>12794</v>
          </cell>
          <cell r="KM19">
            <v>72988</v>
          </cell>
          <cell r="KT19">
            <v>123227</v>
          </cell>
        </row>
        <row r="20">
          <cell r="B20">
            <v>1596</v>
          </cell>
          <cell r="H20">
            <v>0</v>
          </cell>
          <cell r="N20">
            <v>0</v>
          </cell>
          <cell r="V20">
            <v>403</v>
          </cell>
          <cell r="AC20">
            <v>0</v>
          </cell>
          <cell r="AJ20">
            <v>0</v>
          </cell>
          <cell r="AX20">
            <v>0</v>
          </cell>
          <cell r="BL20">
            <v>176</v>
          </cell>
          <cell r="BR20">
            <v>136</v>
          </cell>
          <cell r="CE20">
            <v>0</v>
          </cell>
          <cell r="CW20">
            <v>0</v>
          </cell>
          <cell r="DJ20">
            <v>11532</v>
          </cell>
          <cell r="DR20">
            <v>611</v>
          </cell>
          <cell r="DX20">
            <v>0</v>
          </cell>
          <cell r="EL20">
            <v>3648</v>
          </cell>
          <cell r="ET20">
            <v>496</v>
          </cell>
          <cell r="EZ20">
            <v>0</v>
          </cell>
          <cell r="FF20">
            <v>2041</v>
          </cell>
          <cell r="FN20">
            <v>2001</v>
          </cell>
          <cell r="FV20">
            <v>1950</v>
          </cell>
          <cell r="GD20">
            <v>0</v>
          </cell>
          <cell r="GJ20">
            <v>0</v>
          </cell>
          <cell r="HD20">
            <v>612</v>
          </cell>
          <cell r="HJ20">
            <v>1183</v>
          </cell>
          <cell r="IH20">
            <v>1418</v>
          </cell>
          <cell r="IN20">
            <v>47</v>
          </cell>
          <cell r="IT20">
            <v>68</v>
          </cell>
          <cell r="IZ20">
            <v>10</v>
          </cell>
          <cell r="JF20">
            <v>0</v>
          </cell>
          <cell r="JL20">
            <v>0</v>
          </cell>
          <cell r="KF20">
            <v>4600</v>
          </cell>
          <cell r="KM20">
            <v>12431</v>
          </cell>
          <cell r="KT20">
            <v>32528</v>
          </cell>
        </row>
        <row r="21">
          <cell r="B21">
            <v>1511.0000000000002</v>
          </cell>
          <cell r="H21">
            <v>0</v>
          </cell>
          <cell r="N21">
            <v>0</v>
          </cell>
          <cell r="V21">
            <v>599</v>
          </cell>
          <cell r="AC21">
            <v>0</v>
          </cell>
          <cell r="AJ21">
            <v>0</v>
          </cell>
          <cell r="AX21">
            <v>0</v>
          </cell>
          <cell r="BL21">
            <v>0</v>
          </cell>
          <cell r="BR21">
            <v>155</v>
          </cell>
          <cell r="CE21">
            <v>0</v>
          </cell>
          <cell r="CW21">
            <v>0</v>
          </cell>
          <cell r="DJ21">
            <v>11973</v>
          </cell>
          <cell r="DR21">
            <v>544</v>
          </cell>
          <cell r="DX21">
            <v>0</v>
          </cell>
          <cell r="EL21">
            <v>4002</v>
          </cell>
          <cell r="ET21">
            <v>278</v>
          </cell>
          <cell r="EZ21">
            <v>0</v>
          </cell>
          <cell r="FF21">
            <v>3612</v>
          </cell>
          <cell r="FN21">
            <v>1797</v>
          </cell>
          <cell r="FV21">
            <v>3250</v>
          </cell>
          <cell r="GD21">
            <v>0</v>
          </cell>
          <cell r="GJ21">
            <v>0</v>
          </cell>
          <cell r="HD21">
            <v>380</v>
          </cell>
          <cell r="HJ21">
            <v>1192</v>
          </cell>
          <cell r="IH21">
            <v>1675</v>
          </cell>
          <cell r="IN21">
            <v>62</v>
          </cell>
          <cell r="IT21">
            <v>92</v>
          </cell>
          <cell r="IZ21">
            <v>0</v>
          </cell>
          <cell r="JF21">
            <v>0</v>
          </cell>
          <cell r="JL21">
            <v>0</v>
          </cell>
          <cell r="KF21">
            <v>3506</v>
          </cell>
          <cell r="KM21">
            <v>19958</v>
          </cell>
          <cell r="KT21">
            <v>34628</v>
          </cell>
        </row>
        <row r="22">
          <cell r="B22">
            <v>2805</v>
          </cell>
          <cell r="H22">
            <v>0</v>
          </cell>
          <cell r="N22">
            <v>0</v>
          </cell>
          <cell r="V22">
            <v>886</v>
          </cell>
          <cell r="AC22">
            <v>0</v>
          </cell>
          <cell r="AJ22">
            <v>0</v>
          </cell>
          <cell r="AX22">
            <v>0</v>
          </cell>
          <cell r="BL22">
            <v>341</v>
          </cell>
          <cell r="BR22">
            <v>0</v>
          </cell>
          <cell r="CE22">
            <v>0</v>
          </cell>
          <cell r="CW22">
            <v>0</v>
          </cell>
          <cell r="DJ22">
            <v>16881</v>
          </cell>
          <cell r="DR22">
            <v>1800</v>
          </cell>
          <cell r="DX22">
            <v>360</v>
          </cell>
          <cell r="EL22">
            <v>4309</v>
          </cell>
          <cell r="ET22">
            <v>1874</v>
          </cell>
          <cell r="EZ22">
            <v>0</v>
          </cell>
          <cell r="FF22">
            <v>3591</v>
          </cell>
          <cell r="FN22">
            <v>1648</v>
          </cell>
          <cell r="FV22">
            <v>2183</v>
          </cell>
          <cell r="GD22">
            <v>0</v>
          </cell>
          <cell r="GJ22">
            <v>0</v>
          </cell>
          <cell r="HD22">
            <v>469</v>
          </cell>
          <cell r="HJ22">
            <v>1230</v>
          </cell>
          <cell r="IH22">
            <v>1686</v>
          </cell>
          <cell r="IN22">
            <v>73</v>
          </cell>
          <cell r="IT22">
            <v>86</v>
          </cell>
          <cell r="IZ22">
            <v>79</v>
          </cell>
          <cell r="JF22">
            <v>0</v>
          </cell>
          <cell r="JL22">
            <v>0</v>
          </cell>
          <cell r="KF22">
            <v>4167</v>
          </cell>
          <cell r="KM22">
            <v>21875</v>
          </cell>
          <cell r="KT22">
            <v>44108</v>
          </cell>
        </row>
        <row r="23">
          <cell r="B23">
            <v>1548</v>
          </cell>
          <cell r="H23">
            <v>0</v>
          </cell>
          <cell r="N23">
            <v>0</v>
          </cell>
          <cell r="V23">
            <v>329</v>
          </cell>
          <cell r="AC23">
            <v>0</v>
          </cell>
          <cell r="AJ23">
            <v>0</v>
          </cell>
          <cell r="AX23">
            <v>0</v>
          </cell>
          <cell r="BL23">
            <v>0</v>
          </cell>
          <cell r="BR23">
            <v>181</v>
          </cell>
          <cell r="CE23">
            <v>0</v>
          </cell>
          <cell r="CW23">
            <v>0</v>
          </cell>
          <cell r="DJ23">
            <v>3741</v>
          </cell>
          <cell r="DR23">
            <v>0</v>
          </cell>
          <cell r="DX23">
            <v>0</v>
          </cell>
          <cell r="EL23">
            <v>1475</v>
          </cell>
          <cell r="ET23">
            <v>0</v>
          </cell>
          <cell r="EZ23">
            <v>0</v>
          </cell>
          <cell r="FF23">
            <v>43</v>
          </cell>
          <cell r="FN23">
            <v>219</v>
          </cell>
          <cell r="FV23">
            <v>0</v>
          </cell>
          <cell r="GD23">
            <v>0</v>
          </cell>
          <cell r="GJ23">
            <v>0</v>
          </cell>
          <cell r="HD23">
            <v>119</v>
          </cell>
          <cell r="HJ23">
            <v>288</v>
          </cell>
          <cell r="IH23">
            <v>647</v>
          </cell>
          <cell r="IN23">
            <v>22</v>
          </cell>
          <cell r="IT23">
            <v>20</v>
          </cell>
          <cell r="IZ23">
            <v>10</v>
          </cell>
          <cell r="JF23">
            <v>0</v>
          </cell>
          <cell r="JL23">
            <v>0</v>
          </cell>
          <cell r="KF23">
            <v>2221</v>
          </cell>
          <cell r="KM23">
            <v>3829</v>
          </cell>
          <cell r="KT23">
            <v>10863</v>
          </cell>
        </row>
        <row r="24">
          <cell r="B24">
            <v>0</v>
          </cell>
          <cell r="H24">
            <v>0</v>
          </cell>
          <cell r="N24">
            <v>0</v>
          </cell>
          <cell r="V24">
            <v>0</v>
          </cell>
          <cell r="AC24">
            <v>0</v>
          </cell>
          <cell r="AJ24">
            <v>0</v>
          </cell>
          <cell r="AX24">
            <v>0</v>
          </cell>
          <cell r="BL24">
            <v>0</v>
          </cell>
          <cell r="BR24">
            <v>1153</v>
          </cell>
          <cell r="CE24">
            <v>0</v>
          </cell>
          <cell r="CW24">
            <v>0</v>
          </cell>
          <cell r="DJ24">
            <v>53712</v>
          </cell>
          <cell r="DR24">
            <v>0</v>
          </cell>
          <cell r="DX24">
            <v>4854</v>
          </cell>
          <cell r="EL24">
            <v>42990</v>
          </cell>
          <cell r="ET24">
            <v>0</v>
          </cell>
          <cell r="EZ24">
            <v>0</v>
          </cell>
          <cell r="FF24">
            <v>5675</v>
          </cell>
          <cell r="FN24">
            <v>4548</v>
          </cell>
          <cell r="FV24">
            <v>0</v>
          </cell>
          <cell r="GD24">
            <v>0</v>
          </cell>
          <cell r="GJ24">
            <v>0</v>
          </cell>
          <cell r="HD24">
            <v>6444</v>
          </cell>
          <cell r="HJ24">
            <v>0</v>
          </cell>
          <cell r="IH24">
            <v>11976</v>
          </cell>
          <cell r="IN24">
            <v>425</v>
          </cell>
          <cell r="IT24">
            <v>0</v>
          </cell>
          <cell r="IZ24">
            <v>0</v>
          </cell>
          <cell r="JF24">
            <v>0</v>
          </cell>
          <cell r="JL24">
            <v>0</v>
          </cell>
          <cell r="KF24">
            <v>19020</v>
          </cell>
          <cell r="KM24">
            <v>79845</v>
          </cell>
          <cell r="KT24">
            <v>145943</v>
          </cell>
        </row>
        <row r="25">
          <cell r="B25">
            <v>0</v>
          </cell>
          <cell r="H25">
            <v>0</v>
          </cell>
          <cell r="N25">
            <v>0</v>
          </cell>
          <cell r="V25">
            <v>0</v>
          </cell>
          <cell r="AC25">
            <v>0</v>
          </cell>
          <cell r="AJ25">
            <v>0</v>
          </cell>
          <cell r="AX25">
            <v>0</v>
          </cell>
          <cell r="BL25">
            <v>0</v>
          </cell>
          <cell r="BR25">
            <v>0</v>
          </cell>
          <cell r="CE25">
            <v>0</v>
          </cell>
          <cell r="CW25">
            <v>0</v>
          </cell>
          <cell r="DJ25">
            <v>0</v>
          </cell>
          <cell r="DR25">
            <v>29102</v>
          </cell>
          <cell r="EL25">
            <v>0</v>
          </cell>
          <cell r="ET25">
            <v>57657</v>
          </cell>
          <cell r="EZ25">
            <v>0</v>
          </cell>
          <cell r="FF25">
            <v>0</v>
          </cell>
          <cell r="FN25">
            <v>0</v>
          </cell>
          <cell r="FV25">
            <v>0</v>
          </cell>
          <cell r="GD25">
            <v>0</v>
          </cell>
          <cell r="GJ25">
            <v>0</v>
          </cell>
          <cell r="HD25">
            <v>0</v>
          </cell>
          <cell r="HJ25">
            <v>0</v>
          </cell>
          <cell r="IH25">
            <v>0</v>
          </cell>
          <cell r="IT25">
            <v>0</v>
          </cell>
          <cell r="IZ25">
            <v>0</v>
          </cell>
          <cell r="KF25">
            <v>0</v>
          </cell>
          <cell r="KM25">
            <v>0</v>
          </cell>
          <cell r="KT25">
            <v>86759</v>
          </cell>
        </row>
        <row r="26">
          <cell r="B26">
            <v>44883</v>
          </cell>
          <cell r="H26">
            <v>378</v>
          </cell>
          <cell r="N26">
            <v>21</v>
          </cell>
          <cell r="V26">
            <v>0</v>
          </cell>
          <cell r="AC26">
            <v>0</v>
          </cell>
          <cell r="AJ26">
            <v>0</v>
          </cell>
          <cell r="AX26">
            <v>0</v>
          </cell>
          <cell r="BL26">
            <v>0</v>
          </cell>
          <cell r="BR26">
            <v>0</v>
          </cell>
          <cell r="CE26">
            <v>0</v>
          </cell>
          <cell r="CW26">
            <v>0</v>
          </cell>
          <cell r="DJ26">
            <v>0</v>
          </cell>
          <cell r="DR26">
            <v>0</v>
          </cell>
          <cell r="EL26">
            <v>0</v>
          </cell>
          <cell r="ET26">
            <v>0</v>
          </cell>
          <cell r="EZ26">
            <v>0</v>
          </cell>
          <cell r="FF26">
            <v>0</v>
          </cell>
          <cell r="FN26">
            <v>0</v>
          </cell>
          <cell r="FV26">
            <v>0</v>
          </cell>
          <cell r="GD26">
            <v>0</v>
          </cell>
          <cell r="GJ26">
            <v>0</v>
          </cell>
          <cell r="HD26">
            <v>0</v>
          </cell>
          <cell r="HJ26">
            <v>0</v>
          </cell>
          <cell r="IH26">
            <v>0</v>
          </cell>
          <cell r="IT26">
            <v>0</v>
          </cell>
          <cell r="IZ26">
            <v>0</v>
          </cell>
          <cell r="KF26">
            <v>0</v>
          </cell>
          <cell r="KM26">
            <v>0</v>
          </cell>
          <cell r="KT26">
            <v>45282</v>
          </cell>
        </row>
        <row r="27">
          <cell r="B27">
            <v>0</v>
          </cell>
          <cell r="H27">
            <v>0</v>
          </cell>
          <cell r="N27">
            <v>0</v>
          </cell>
          <cell r="V27">
            <v>0</v>
          </cell>
          <cell r="AC27">
            <v>0</v>
          </cell>
          <cell r="AJ27">
            <v>0</v>
          </cell>
          <cell r="AX27">
            <v>0</v>
          </cell>
          <cell r="BL27">
            <v>0</v>
          </cell>
          <cell r="BR27">
            <v>0</v>
          </cell>
          <cell r="CE27">
            <v>0</v>
          </cell>
          <cell r="CW27">
            <v>0</v>
          </cell>
          <cell r="DJ27">
            <v>698</v>
          </cell>
          <cell r="DR27">
            <v>73</v>
          </cell>
          <cell r="EL27">
            <v>1118</v>
          </cell>
          <cell r="ET27">
            <v>112</v>
          </cell>
          <cell r="EZ27">
            <v>0</v>
          </cell>
          <cell r="FF27">
            <v>0</v>
          </cell>
          <cell r="FN27">
            <v>1469</v>
          </cell>
          <cell r="FV27">
            <v>0</v>
          </cell>
          <cell r="GD27">
            <v>0</v>
          </cell>
          <cell r="GJ27">
            <v>0</v>
          </cell>
          <cell r="HD27">
            <v>0</v>
          </cell>
          <cell r="HJ27">
            <v>0</v>
          </cell>
          <cell r="IH27">
            <v>0</v>
          </cell>
          <cell r="IT27">
            <v>0</v>
          </cell>
          <cell r="IZ27">
            <v>0</v>
          </cell>
          <cell r="KF27">
            <v>0</v>
          </cell>
          <cell r="KM27">
            <v>0</v>
          </cell>
          <cell r="KT27">
            <v>3470</v>
          </cell>
        </row>
        <row r="28">
          <cell r="B28">
            <v>0</v>
          </cell>
          <cell r="H28">
            <v>0</v>
          </cell>
          <cell r="N28">
            <v>0</v>
          </cell>
          <cell r="V28">
            <v>12977</v>
          </cell>
          <cell r="AC28">
            <v>638</v>
          </cell>
          <cell r="AJ28">
            <v>700</v>
          </cell>
          <cell r="AX28">
            <v>85</v>
          </cell>
          <cell r="BL28">
            <v>728</v>
          </cell>
          <cell r="BR28">
            <v>823</v>
          </cell>
          <cell r="CE28">
            <v>0</v>
          </cell>
          <cell r="CW28">
            <v>126</v>
          </cell>
          <cell r="DJ28">
            <v>39721</v>
          </cell>
          <cell r="DR28">
            <v>300</v>
          </cell>
          <cell r="DX28">
            <v>20844</v>
          </cell>
          <cell r="EL28">
            <v>67446</v>
          </cell>
          <cell r="ET28">
            <v>0</v>
          </cell>
          <cell r="EZ28">
            <v>0</v>
          </cell>
          <cell r="FF28">
            <v>8817</v>
          </cell>
          <cell r="FN28">
            <v>15918</v>
          </cell>
          <cell r="FV28">
            <v>0</v>
          </cell>
          <cell r="GD28">
            <v>0</v>
          </cell>
          <cell r="GJ28">
            <v>3699</v>
          </cell>
          <cell r="GP28">
            <v>4206</v>
          </cell>
          <cell r="HD28">
            <v>2108</v>
          </cell>
          <cell r="HJ28">
            <v>0</v>
          </cell>
          <cell r="IH28">
            <v>6088</v>
          </cell>
          <cell r="IN28">
            <v>154</v>
          </cell>
          <cell r="IT28">
            <v>0</v>
          </cell>
          <cell r="IZ28">
            <v>0</v>
          </cell>
          <cell r="JF28">
            <v>0</v>
          </cell>
          <cell r="JL28">
            <v>0</v>
          </cell>
          <cell r="KF28">
            <v>14279</v>
          </cell>
          <cell r="KM28">
            <v>98568</v>
          </cell>
          <cell r="KT28">
            <v>178813</v>
          </cell>
        </row>
        <row r="29">
          <cell r="B29">
            <v>0</v>
          </cell>
          <cell r="H29">
            <v>0</v>
          </cell>
          <cell r="N29">
            <v>0</v>
          </cell>
          <cell r="V29">
            <v>551</v>
          </cell>
          <cell r="AC29">
            <v>0</v>
          </cell>
          <cell r="AJ29">
            <v>0</v>
          </cell>
          <cell r="AX29">
            <v>0</v>
          </cell>
          <cell r="BL29">
            <v>382</v>
          </cell>
          <cell r="BR29">
            <v>0</v>
          </cell>
          <cell r="CE29">
            <v>0</v>
          </cell>
          <cell r="CW29">
            <v>0</v>
          </cell>
          <cell r="DJ29">
            <v>9949</v>
          </cell>
          <cell r="DR29">
            <v>933</v>
          </cell>
          <cell r="DX29">
            <v>6060</v>
          </cell>
          <cell r="EL29">
            <v>2120</v>
          </cell>
          <cell r="ET29">
            <v>224</v>
          </cell>
          <cell r="EZ29">
            <v>0</v>
          </cell>
          <cell r="FF29">
            <v>198</v>
          </cell>
          <cell r="FN29">
            <v>180</v>
          </cell>
          <cell r="FV29">
            <v>0</v>
          </cell>
          <cell r="GD29">
            <v>0</v>
          </cell>
          <cell r="GJ29">
            <v>0</v>
          </cell>
          <cell r="HD29">
            <v>0</v>
          </cell>
          <cell r="HJ29">
            <v>0</v>
          </cell>
          <cell r="IH29">
            <v>0</v>
          </cell>
          <cell r="IT29">
            <v>0</v>
          </cell>
          <cell r="IZ29">
            <v>0</v>
          </cell>
          <cell r="KF29">
            <v>339</v>
          </cell>
          <cell r="KM29">
            <v>0</v>
          </cell>
          <cell r="KT29">
            <v>14876</v>
          </cell>
        </row>
        <row r="30">
          <cell r="B30">
            <v>0</v>
          </cell>
          <cell r="H30">
            <v>95</v>
          </cell>
          <cell r="N30">
            <v>0</v>
          </cell>
          <cell r="V30">
            <v>3223</v>
          </cell>
          <cell r="AC30">
            <v>0</v>
          </cell>
          <cell r="AJ30">
            <v>0</v>
          </cell>
          <cell r="AX30">
            <v>0</v>
          </cell>
          <cell r="BL30">
            <v>0</v>
          </cell>
          <cell r="BR30">
            <v>767</v>
          </cell>
          <cell r="CE30">
            <v>0</v>
          </cell>
          <cell r="CW30">
            <v>0</v>
          </cell>
          <cell r="DJ30">
            <v>36746</v>
          </cell>
          <cell r="DR30">
            <v>0</v>
          </cell>
          <cell r="DX30">
            <v>9600</v>
          </cell>
          <cell r="EL30">
            <v>35395</v>
          </cell>
          <cell r="ET30">
            <v>0</v>
          </cell>
          <cell r="EZ30">
            <v>0</v>
          </cell>
          <cell r="FF30">
            <v>15829</v>
          </cell>
          <cell r="FN30">
            <v>23635</v>
          </cell>
          <cell r="FV30">
            <v>0</v>
          </cell>
          <cell r="GD30">
            <v>0</v>
          </cell>
          <cell r="GJ30">
            <v>0</v>
          </cell>
          <cell r="HD30">
            <v>0</v>
          </cell>
          <cell r="HJ30">
            <v>21736</v>
          </cell>
          <cell r="IH30">
            <v>0</v>
          </cell>
          <cell r="IT30">
            <v>677</v>
          </cell>
          <cell r="IZ30">
            <v>470</v>
          </cell>
          <cell r="KF30">
            <v>17800</v>
          </cell>
          <cell r="KM30">
            <v>94309</v>
          </cell>
          <cell r="KT30">
            <v>156373</v>
          </cell>
        </row>
        <row r="31">
          <cell r="B31">
            <v>0</v>
          </cell>
          <cell r="H31">
            <v>75</v>
          </cell>
          <cell r="N31">
            <v>0</v>
          </cell>
          <cell r="V31">
            <v>9478</v>
          </cell>
          <cell r="AC31">
            <v>0</v>
          </cell>
          <cell r="AJ31">
            <v>190</v>
          </cell>
          <cell r="AX31">
            <v>0</v>
          </cell>
          <cell r="BL31">
            <v>0</v>
          </cell>
          <cell r="BR31">
            <v>1258</v>
          </cell>
          <cell r="CE31">
            <v>0</v>
          </cell>
          <cell r="CW31">
            <v>0</v>
          </cell>
          <cell r="DJ31">
            <v>10810</v>
          </cell>
          <cell r="DR31">
            <v>388</v>
          </cell>
          <cell r="DX31">
            <v>0</v>
          </cell>
          <cell r="EL31">
            <v>21204</v>
          </cell>
          <cell r="ET31">
            <v>2055</v>
          </cell>
          <cell r="EZ31">
            <v>0</v>
          </cell>
          <cell r="FF31">
            <v>1730</v>
          </cell>
          <cell r="FN31">
            <v>5075</v>
          </cell>
          <cell r="FV31">
            <v>0</v>
          </cell>
          <cell r="GD31">
            <v>0</v>
          </cell>
          <cell r="GJ31">
            <v>0</v>
          </cell>
          <cell r="HD31">
            <v>0</v>
          </cell>
          <cell r="HJ31">
            <v>0</v>
          </cell>
          <cell r="IH31">
            <v>0</v>
          </cell>
          <cell r="IT31">
            <v>0</v>
          </cell>
          <cell r="IZ31">
            <v>0</v>
          </cell>
          <cell r="KF31">
            <v>0</v>
          </cell>
          <cell r="KM31">
            <v>0</v>
          </cell>
          <cell r="KT31">
            <v>52263</v>
          </cell>
        </row>
        <row r="32">
          <cell r="B32">
            <v>0</v>
          </cell>
          <cell r="H32">
            <v>0</v>
          </cell>
          <cell r="N32">
            <v>0</v>
          </cell>
          <cell r="V32">
            <v>558</v>
          </cell>
          <cell r="AC32">
            <v>0</v>
          </cell>
          <cell r="AJ32">
            <v>0</v>
          </cell>
          <cell r="AX32">
            <v>1107</v>
          </cell>
          <cell r="BL32">
            <v>45</v>
          </cell>
          <cell r="BR32">
            <v>0</v>
          </cell>
          <cell r="CE32">
            <v>0</v>
          </cell>
          <cell r="CW32">
            <v>972</v>
          </cell>
          <cell r="DJ32">
            <v>9820</v>
          </cell>
          <cell r="DR32">
            <v>0</v>
          </cell>
          <cell r="DX32">
            <v>7070</v>
          </cell>
          <cell r="EL32">
            <v>0</v>
          </cell>
          <cell r="ET32">
            <v>0</v>
          </cell>
          <cell r="EZ32">
            <v>0</v>
          </cell>
          <cell r="FF32">
            <v>0</v>
          </cell>
          <cell r="FN32">
            <v>0</v>
          </cell>
          <cell r="FV32">
            <v>0</v>
          </cell>
          <cell r="GD32">
            <v>0</v>
          </cell>
          <cell r="GJ32">
            <v>0</v>
          </cell>
          <cell r="HD32">
            <v>0</v>
          </cell>
          <cell r="HJ32">
            <v>0</v>
          </cell>
          <cell r="IH32">
            <v>0</v>
          </cell>
          <cell r="IT32">
            <v>0</v>
          </cell>
          <cell r="IZ32">
            <v>0</v>
          </cell>
          <cell r="KF32">
            <v>0</v>
          </cell>
          <cell r="KM32">
            <v>0</v>
          </cell>
          <cell r="KT32">
            <v>12502</v>
          </cell>
        </row>
        <row r="33">
          <cell r="B33">
            <v>0</v>
          </cell>
          <cell r="H33">
            <v>0</v>
          </cell>
          <cell r="N33">
            <v>0</v>
          </cell>
          <cell r="V33">
            <v>416</v>
          </cell>
          <cell r="AC33">
            <v>0</v>
          </cell>
          <cell r="AJ33">
            <v>0</v>
          </cell>
          <cell r="AX33">
            <v>0</v>
          </cell>
          <cell r="BL33">
            <v>488</v>
          </cell>
          <cell r="BR33">
            <v>0</v>
          </cell>
          <cell r="CE33">
            <v>0</v>
          </cell>
          <cell r="CW33">
            <v>0</v>
          </cell>
          <cell r="DJ33">
            <v>8400</v>
          </cell>
          <cell r="DR33">
            <v>0</v>
          </cell>
          <cell r="DX33">
            <v>14650</v>
          </cell>
          <cell r="EL33">
            <v>5625</v>
          </cell>
          <cell r="ET33">
            <v>0</v>
          </cell>
          <cell r="EZ33">
            <v>0</v>
          </cell>
          <cell r="FF33">
            <v>0</v>
          </cell>
          <cell r="FN33">
            <v>756</v>
          </cell>
          <cell r="FV33">
            <v>0</v>
          </cell>
          <cell r="GD33">
            <v>0</v>
          </cell>
          <cell r="GJ33">
            <v>0</v>
          </cell>
          <cell r="HD33">
            <v>0</v>
          </cell>
          <cell r="HJ33">
            <v>0</v>
          </cell>
          <cell r="IH33">
            <v>0</v>
          </cell>
          <cell r="IT33">
            <v>0</v>
          </cell>
          <cell r="IZ33">
            <v>0</v>
          </cell>
          <cell r="KF33">
            <v>0</v>
          </cell>
          <cell r="KM33">
            <v>0</v>
          </cell>
          <cell r="KT33">
            <v>15685</v>
          </cell>
        </row>
        <row r="34">
          <cell r="B34">
            <v>0</v>
          </cell>
          <cell r="H34">
            <v>0</v>
          </cell>
          <cell r="N34">
            <v>0</v>
          </cell>
          <cell r="V34">
            <v>4991</v>
          </cell>
          <cell r="AC34">
            <v>150</v>
          </cell>
          <cell r="AJ34">
            <v>0</v>
          </cell>
          <cell r="AX34">
            <v>0</v>
          </cell>
          <cell r="BL34">
            <v>334</v>
          </cell>
          <cell r="BR34">
            <v>0</v>
          </cell>
          <cell r="CE34">
            <v>0</v>
          </cell>
          <cell r="CW34">
            <v>0</v>
          </cell>
          <cell r="DJ34">
            <v>1860</v>
          </cell>
          <cell r="DR34">
            <v>0</v>
          </cell>
          <cell r="DX34">
            <v>12664</v>
          </cell>
          <cell r="EL34">
            <v>0</v>
          </cell>
          <cell r="ET34">
            <v>0</v>
          </cell>
          <cell r="EZ34">
            <v>0</v>
          </cell>
          <cell r="FF34">
            <v>1450</v>
          </cell>
          <cell r="FN34">
            <v>609</v>
          </cell>
          <cell r="FV34">
            <v>0</v>
          </cell>
          <cell r="GD34">
            <v>0</v>
          </cell>
          <cell r="GJ34">
            <v>0</v>
          </cell>
          <cell r="HD34">
            <v>0</v>
          </cell>
          <cell r="HJ34">
            <v>0</v>
          </cell>
          <cell r="IH34">
            <v>0</v>
          </cell>
          <cell r="IT34">
            <v>0</v>
          </cell>
          <cell r="IZ34">
            <v>0</v>
          </cell>
          <cell r="KF34">
            <v>0</v>
          </cell>
          <cell r="KM34">
            <v>0</v>
          </cell>
          <cell r="KT34">
            <v>9394</v>
          </cell>
        </row>
        <row r="35">
          <cell r="B35">
            <v>0</v>
          </cell>
          <cell r="H35">
            <v>0</v>
          </cell>
          <cell r="N35">
            <v>0</v>
          </cell>
          <cell r="V35">
            <v>0</v>
          </cell>
          <cell r="AC35">
            <v>0</v>
          </cell>
          <cell r="AJ35">
            <v>0</v>
          </cell>
          <cell r="AX35">
            <v>0</v>
          </cell>
          <cell r="BL35">
            <v>0</v>
          </cell>
          <cell r="BR35">
            <v>0</v>
          </cell>
          <cell r="CE35">
            <v>0</v>
          </cell>
          <cell r="CW35">
            <v>0</v>
          </cell>
          <cell r="DJ35">
            <v>3384</v>
          </cell>
          <cell r="DR35">
            <v>0</v>
          </cell>
          <cell r="DX35">
            <v>240</v>
          </cell>
          <cell r="EL35">
            <v>10637</v>
          </cell>
          <cell r="ET35">
            <v>0</v>
          </cell>
          <cell r="EZ35">
            <v>5736</v>
          </cell>
          <cell r="FF35">
            <v>0</v>
          </cell>
          <cell r="FN35">
            <v>0</v>
          </cell>
          <cell r="FV35">
            <v>0</v>
          </cell>
          <cell r="GD35">
            <v>14744</v>
          </cell>
          <cell r="GJ35">
            <v>0</v>
          </cell>
          <cell r="HD35">
            <v>0</v>
          </cell>
          <cell r="HJ35">
            <v>0</v>
          </cell>
          <cell r="IH35">
            <v>0</v>
          </cell>
          <cell r="IT35">
            <v>0</v>
          </cell>
          <cell r="IZ35">
            <v>0</v>
          </cell>
          <cell r="KF35">
            <v>0</v>
          </cell>
          <cell r="KM35">
            <v>0</v>
          </cell>
          <cell r="KT35">
            <v>34501</v>
          </cell>
        </row>
        <row r="36">
          <cell r="B36">
            <v>0</v>
          </cell>
          <cell r="H36">
            <v>0</v>
          </cell>
          <cell r="N36">
            <v>0</v>
          </cell>
          <cell r="V36">
            <v>0</v>
          </cell>
          <cell r="AC36">
            <v>292</v>
          </cell>
          <cell r="AJ36">
            <v>0</v>
          </cell>
          <cell r="AX36">
            <v>0</v>
          </cell>
          <cell r="BR36">
            <v>0</v>
          </cell>
          <cell r="BX36">
            <v>384</v>
          </cell>
          <cell r="CE36">
            <v>0</v>
          </cell>
          <cell r="CW36">
            <v>0</v>
          </cell>
          <cell r="DJ36">
            <v>1271</v>
          </cell>
          <cell r="DR36">
            <v>972</v>
          </cell>
          <cell r="EL36">
            <v>19980</v>
          </cell>
          <cell r="ET36">
            <v>2810</v>
          </cell>
          <cell r="EZ36">
            <v>6531</v>
          </cell>
          <cell r="FF36">
            <v>0</v>
          </cell>
          <cell r="FN36">
            <v>0</v>
          </cell>
          <cell r="FV36">
            <v>0</v>
          </cell>
          <cell r="GD36">
            <v>12150</v>
          </cell>
          <cell r="GJ36">
            <v>0</v>
          </cell>
          <cell r="HD36">
            <v>0</v>
          </cell>
          <cell r="HJ36">
            <v>0</v>
          </cell>
          <cell r="IH36">
            <v>0</v>
          </cell>
          <cell r="IT36">
            <v>0</v>
          </cell>
          <cell r="IZ36">
            <v>0</v>
          </cell>
          <cell r="KF36">
            <v>0</v>
          </cell>
          <cell r="KM36">
            <v>0</v>
          </cell>
        </row>
        <row r="37">
          <cell r="B37">
            <v>0</v>
          </cell>
          <cell r="H37">
            <v>0</v>
          </cell>
          <cell r="N37">
            <v>0</v>
          </cell>
          <cell r="V37">
            <v>0</v>
          </cell>
          <cell r="AC37">
            <v>0</v>
          </cell>
          <cell r="AJ37">
            <v>0</v>
          </cell>
          <cell r="AX37">
            <v>0</v>
          </cell>
          <cell r="BL37">
            <v>0</v>
          </cell>
          <cell r="BR37">
            <v>0</v>
          </cell>
          <cell r="CE37">
            <v>0</v>
          </cell>
          <cell r="CW37">
            <v>0</v>
          </cell>
          <cell r="DJ37">
            <v>0</v>
          </cell>
          <cell r="DR37">
            <v>0</v>
          </cell>
          <cell r="EL37">
            <v>0</v>
          </cell>
          <cell r="ET37">
            <v>0</v>
          </cell>
          <cell r="EZ37">
            <v>0</v>
          </cell>
          <cell r="FF37">
            <v>0</v>
          </cell>
          <cell r="FN37">
            <v>0</v>
          </cell>
          <cell r="FV37">
            <v>0</v>
          </cell>
          <cell r="GD37">
            <v>0</v>
          </cell>
          <cell r="GJ37">
            <v>0</v>
          </cell>
          <cell r="HD37">
            <v>0</v>
          </cell>
          <cell r="HJ37">
            <v>0</v>
          </cell>
          <cell r="IH37">
            <v>0</v>
          </cell>
          <cell r="IT37">
            <v>0</v>
          </cell>
          <cell r="IZ37">
            <v>0</v>
          </cell>
          <cell r="KF37">
            <v>0</v>
          </cell>
          <cell r="KM37">
            <v>0</v>
          </cell>
        </row>
        <row r="38">
          <cell r="B38">
            <v>0</v>
          </cell>
          <cell r="H38">
            <v>0</v>
          </cell>
          <cell r="N38">
            <v>0</v>
          </cell>
          <cell r="V38">
            <v>0</v>
          </cell>
          <cell r="AC38">
            <v>0</v>
          </cell>
          <cell r="AJ38">
            <v>0</v>
          </cell>
          <cell r="AX38">
            <v>0</v>
          </cell>
          <cell r="BL38">
            <v>0</v>
          </cell>
          <cell r="BR38">
            <v>0</v>
          </cell>
          <cell r="CE38">
            <v>0</v>
          </cell>
          <cell r="CW38">
            <v>0</v>
          </cell>
          <cell r="DJ38">
            <v>0</v>
          </cell>
          <cell r="DR38">
            <v>0</v>
          </cell>
          <cell r="EL38">
            <v>0</v>
          </cell>
          <cell r="ET38">
            <v>0</v>
          </cell>
          <cell r="EZ38">
            <v>0</v>
          </cell>
          <cell r="FF38">
            <v>0</v>
          </cell>
          <cell r="FN38">
            <v>0</v>
          </cell>
          <cell r="FV38">
            <v>0</v>
          </cell>
          <cell r="GD38">
            <v>0</v>
          </cell>
          <cell r="GJ38">
            <v>0</v>
          </cell>
          <cell r="HD38">
            <v>0</v>
          </cell>
          <cell r="HJ38">
            <v>0</v>
          </cell>
          <cell r="IH38">
            <v>0</v>
          </cell>
          <cell r="IT38">
            <v>0</v>
          </cell>
          <cell r="IZ38">
            <v>0</v>
          </cell>
          <cell r="KF38">
            <v>0</v>
          </cell>
          <cell r="KM38">
            <v>0</v>
          </cell>
        </row>
        <row r="39">
          <cell r="B39">
            <v>0</v>
          </cell>
          <cell r="H39">
            <v>0</v>
          </cell>
          <cell r="N39">
            <v>0</v>
          </cell>
          <cell r="V39">
            <v>0</v>
          </cell>
          <cell r="AC39">
            <v>0</v>
          </cell>
          <cell r="AJ39">
            <v>0</v>
          </cell>
          <cell r="AX39">
            <v>0</v>
          </cell>
          <cell r="BL39">
            <v>0</v>
          </cell>
          <cell r="CE39">
            <v>0</v>
          </cell>
          <cell r="CQ39">
            <v>4</v>
          </cell>
          <cell r="CW39">
            <v>0</v>
          </cell>
          <cell r="DJ39">
            <v>0</v>
          </cell>
          <cell r="DR39">
            <v>0</v>
          </cell>
          <cell r="EL39">
            <v>0</v>
          </cell>
          <cell r="ET39">
            <v>0</v>
          </cell>
          <cell r="EZ39">
            <v>0</v>
          </cell>
          <cell r="FF39">
            <v>0</v>
          </cell>
          <cell r="FN39">
            <v>0</v>
          </cell>
          <cell r="FV39">
            <v>0</v>
          </cell>
          <cell r="GD39">
            <v>0</v>
          </cell>
          <cell r="GJ39">
            <v>0</v>
          </cell>
          <cell r="HD39">
            <v>0</v>
          </cell>
          <cell r="HJ39">
            <v>0</v>
          </cell>
          <cell r="IH39">
            <v>0</v>
          </cell>
          <cell r="IT39">
            <v>0</v>
          </cell>
          <cell r="IZ39">
            <v>0</v>
          </cell>
          <cell r="KF39">
            <v>0</v>
          </cell>
          <cell r="KM39">
            <v>0</v>
          </cell>
        </row>
        <row r="40">
          <cell r="B40">
            <v>0</v>
          </cell>
          <cell r="H40">
            <v>0</v>
          </cell>
          <cell r="N40">
            <v>0</v>
          </cell>
          <cell r="V40">
            <v>0</v>
          </cell>
          <cell r="AC40">
            <v>0</v>
          </cell>
          <cell r="AJ40">
            <v>0</v>
          </cell>
          <cell r="AX40">
            <v>0</v>
          </cell>
          <cell r="BL40">
            <v>0</v>
          </cell>
          <cell r="BR40">
            <v>0</v>
          </cell>
          <cell r="CE40">
            <v>0</v>
          </cell>
          <cell r="CW40">
            <v>0</v>
          </cell>
          <cell r="DJ40">
            <v>319</v>
          </cell>
          <cell r="DR40">
            <v>0</v>
          </cell>
          <cell r="EL40">
            <v>60</v>
          </cell>
          <cell r="ET40">
            <v>0</v>
          </cell>
          <cell r="EZ40">
            <v>0</v>
          </cell>
          <cell r="FF40">
            <v>0</v>
          </cell>
          <cell r="FN40">
            <v>0</v>
          </cell>
          <cell r="FV40">
            <v>0</v>
          </cell>
          <cell r="GD40">
            <v>0</v>
          </cell>
          <cell r="GJ40">
            <v>0</v>
          </cell>
          <cell r="HD40">
            <v>0</v>
          </cell>
          <cell r="HJ40">
            <v>0</v>
          </cell>
          <cell r="IH40">
            <v>0</v>
          </cell>
          <cell r="IT40">
            <v>0</v>
          </cell>
          <cell r="IZ40">
            <v>0</v>
          </cell>
          <cell r="KF40">
            <v>0</v>
          </cell>
          <cell r="KM40">
            <v>0</v>
          </cell>
        </row>
        <row r="41">
          <cell r="B41">
            <v>0</v>
          </cell>
          <cell r="H41">
            <v>0</v>
          </cell>
          <cell r="N41">
            <v>0</v>
          </cell>
          <cell r="V41">
            <v>0</v>
          </cell>
          <cell r="AC41">
            <v>0</v>
          </cell>
          <cell r="AJ41">
            <v>0</v>
          </cell>
          <cell r="AX41">
            <v>0</v>
          </cell>
          <cell r="BL41">
            <v>0</v>
          </cell>
          <cell r="BR41">
            <v>0</v>
          </cell>
          <cell r="CE41">
            <v>0</v>
          </cell>
          <cell r="CW41">
            <v>0</v>
          </cell>
          <cell r="DJ41">
            <v>0</v>
          </cell>
          <cell r="DR41">
            <v>0</v>
          </cell>
          <cell r="EL41">
            <v>0</v>
          </cell>
          <cell r="ET41">
            <v>0</v>
          </cell>
          <cell r="EZ41">
            <v>0</v>
          </cell>
          <cell r="FF41">
            <v>0</v>
          </cell>
          <cell r="FN41">
            <v>0</v>
          </cell>
          <cell r="FV41">
            <v>0</v>
          </cell>
          <cell r="GD41">
            <v>0</v>
          </cell>
          <cell r="GJ41">
            <v>0</v>
          </cell>
          <cell r="HD41">
            <v>0</v>
          </cell>
          <cell r="HJ41">
            <v>0</v>
          </cell>
          <cell r="IH41">
            <v>0</v>
          </cell>
          <cell r="IT41">
            <v>0</v>
          </cell>
          <cell r="IZ41">
            <v>0</v>
          </cell>
          <cell r="KF41">
            <v>337</v>
          </cell>
          <cell r="KM41">
            <v>0</v>
          </cell>
        </row>
        <row r="42">
          <cell r="B42">
            <v>0</v>
          </cell>
          <cell r="H42">
            <v>0</v>
          </cell>
          <cell r="N42">
            <v>0</v>
          </cell>
          <cell r="V42">
            <v>0</v>
          </cell>
          <cell r="AC42">
            <v>334</v>
          </cell>
          <cell r="AJ42">
            <v>0</v>
          </cell>
          <cell r="AX42">
            <v>0</v>
          </cell>
          <cell r="BR42">
            <v>0</v>
          </cell>
          <cell r="BX42">
            <v>392</v>
          </cell>
          <cell r="CE42">
            <v>0</v>
          </cell>
          <cell r="CW42">
            <v>0</v>
          </cell>
          <cell r="DJ42">
            <v>1764</v>
          </cell>
          <cell r="DR42">
            <v>0</v>
          </cell>
          <cell r="EL42">
            <v>1920</v>
          </cell>
          <cell r="ET42">
            <v>0</v>
          </cell>
          <cell r="EZ42">
            <v>0</v>
          </cell>
          <cell r="FF42">
            <v>0</v>
          </cell>
          <cell r="FN42">
            <v>0</v>
          </cell>
          <cell r="FV42">
            <v>0</v>
          </cell>
          <cell r="GD42">
            <v>0</v>
          </cell>
          <cell r="GJ42">
            <v>0</v>
          </cell>
          <cell r="HD42">
            <v>0</v>
          </cell>
          <cell r="HJ42">
            <v>0</v>
          </cell>
          <cell r="IH42">
            <v>0</v>
          </cell>
          <cell r="IT42">
            <v>0</v>
          </cell>
          <cell r="IZ42">
            <v>0</v>
          </cell>
          <cell r="KF42">
            <v>0</v>
          </cell>
          <cell r="KM42">
            <v>0</v>
          </cell>
        </row>
        <row r="43">
          <cell r="B43">
            <v>0</v>
          </cell>
          <cell r="H43">
            <v>0</v>
          </cell>
          <cell r="N43">
            <v>0</v>
          </cell>
          <cell r="V43">
            <v>0</v>
          </cell>
          <cell r="AC43">
            <v>0</v>
          </cell>
          <cell r="AJ43">
            <v>0</v>
          </cell>
          <cell r="AX43">
            <v>0</v>
          </cell>
          <cell r="BL43">
            <v>0</v>
          </cell>
          <cell r="BR43">
            <v>0</v>
          </cell>
          <cell r="CE43">
            <v>0</v>
          </cell>
          <cell r="CW43">
            <v>0</v>
          </cell>
          <cell r="DJ43">
            <v>673</v>
          </cell>
          <cell r="DR43">
            <v>0</v>
          </cell>
          <cell r="EL43">
            <v>0</v>
          </cell>
          <cell r="ET43">
            <v>0</v>
          </cell>
          <cell r="EZ43">
            <v>0</v>
          </cell>
          <cell r="FF43">
            <v>0</v>
          </cell>
          <cell r="FN43">
            <v>0</v>
          </cell>
          <cell r="FV43">
            <v>0</v>
          </cell>
          <cell r="GD43">
            <v>0</v>
          </cell>
          <cell r="GJ43">
            <v>0</v>
          </cell>
          <cell r="HD43">
            <v>0</v>
          </cell>
          <cell r="HJ43">
            <v>0</v>
          </cell>
          <cell r="IH43">
            <v>0</v>
          </cell>
          <cell r="IT43">
            <v>0</v>
          </cell>
          <cell r="IZ43">
            <v>0</v>
          </cell>
          <cell r="KF43">
            <v>0</v>
          </cell>
          <cell r="KM43">
            <v>0</v>
          </cell>
        </row>
        <row r="44">
          <cell r="B44">
            <v>0</v>
          </cell>
          <cell r="H44">
            <v>0</v>
          </cell>
          <cell r="N44">
            <v>0</v>
          </cell>
          <cell r="V44">
            <v>32</v>
          </cell>
          <cell r="AC44">
            <v>0</v>
          </cell>
          <cell r="AJ44">
            <v>0</v>
          </cell>
          <cell r="AX44">
            <v>0</v>
          </cell>
          <cell r="BL44">
            <v>0</v>
          </cell>
          <cell r="BR44">
            <v>15</v>
          </cell>
          <cell r="CE44">
            <v>0</v>
          </cell>
          <cell r="CW44">
            <v>0</v>
          </cell>
          <cell r="DJ44">
            <v>0</v>
          </cell>
          <cell r="DR44">
            <v>0</v>
          </cell>
          <cell r="EL44">
            <v>0</v>
          </cell>
          <cell r="ET44">
            <v>0</v>
          </cell>
          <cell r="EZ44">
            <v>0</v>
          </cell>
          <cell r="FF44">
            <v>0</v>
          </cell>
          <cell r="FN44">
            <v>0</v>
          </cell>
          <cell r="FV44">
            <v>0</v>
          </cell>
          <cell r="GD44">
            <v>0</v>
          </cell>
          <cell r="GJ44">
            <v>14918</v>
          </cell>
          <cell r="HD44">
            <v>0</v>
          </cell>
          <cell r="HJ44">
            <v>0</v>
          </cell>
          <cell r="IH44">
            <v>0</v>
          </cell>
          <cell r="IT44">
            <v>0</v>
          </cell>
          <cell r="IZ44">
            <v>0</v>
          </cell>
          <cell r="KF44">
            <v>0</v>
          </cell>
          <cell r="KM44">
            <v>0</v>
          </cell>
        </row>
        <row r="45">
          <cell r="CQ45">
            <v>80</v>
          </cell>
          <cell r="DJ45">
            <v>283</v>
          </cell>
          <cell r="EL45">
            <v>240</v>
          </cell>
          <cell r="KM45">
            <v>0</v>
          </cell>
        </row>
        <row r="46">
          <cell r="DR46">
            <v>0</v>
          </cell>
          <cell r="DX46">
            <v>8357</v>
          </cell>
          <cell r="KM46">
            <v>0</v>
          </cell>
        </row>
        <row r="47">
          <cell r="AX47">
            <v>0</v>
          </cell>
          <cell r="CW47">
            <v>0</v>
          </cell>
          <cell r="DR47">
            <v>227</v>
          </cell>
          <cell r="KM47">
            <v>0</v>
          </cell>
        </row>
        <row r="48">
          <cell r="KM48">
            <v>0</v>
          </cell>
        </row>
        <row r="49">
          <cell r="FV49">
            <v>0</v>
          </cell>
        </row>
        <row r="50">
          <cell r="DJ50">
            <v>2080</v>
          </cell>
          <cell r="EL50">
            <v>0</v>
          </cell>
        </row>
        <row r="51">
          <cell r="CQ51">
            <v>0</v>
          </cell>
        </row>
        <row r="53">
          <cell r="P53">
            <v>93095</v>
          </cell>
          <cell r="GV53">
            <v>788127</v>
          </cell>
          <cell r="IB53">
            <v>83459</v>
          </cell>
          <cell r="IH53">
            <v>56192</v>
          </cell>
          <cell r="IN53">
            <v>1798</v>
          </cell>
          <cell r="IT53">
            <v>3079</v>
          </cell>
          <cell r="IZ53">
            <v>1728</v>
          </cell>
          <cell r="JF53">
            <v>0</v>
          </cell>
          <cell r="JL53">
            <v>0</v>
          </cell>
          <cell r="JX53">
            <v>934383</v>
          </cell>
          <cell r="KM53">
            <v>781039</v>
          </cell>
          <cell r="KT53">
            <v>1819287</v>
          </cell>
        </row>
      </sheetData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>
        <row r="12">
          <cell r="K12">
            <v>321051</v>
          </cell>
        </row>
        <row r="285">
          <cell r="H285">
            <v>841.47720000000004</v>
          </cell>
        </row>
      </sheetData>
      <sheetData sheetId="6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корая"/>
      <sheetName val="тромбол."/>
      <sheetName val="эвакуация 2021г"/>
      <sheetName val="Приложения на 2021 год"/>
      <sheetName val="скорая (2)"/>
    </sheetNames>
    <sheetDataSet>
      <sheetData sheetId="0">
        <row r="4">
          <cell r="AP4">
            <v>268.91666666666669</v>
          </cell>
        </row>
        <row r="23">
          <cell r="BH23">
            <v>92501</v>
          </cell>
        </row>
      </sheetData>
      <sheetData sheetId="1">
        <row r="18">
          <cell r="W18">
            <v>0</v>
          </cell>
        </row>
        <row r="27">
          <cell r="AL27">
            <v>21</v>
          </cell>
        </row>
      </sheetData>
      <sheetData sheetId="2">
        <row r="23">
          <cell r="T23">
            <v>34</v>
          </cell>
        </row>
        <row r="78">
          <cell r="AL78">
            <v>573</v>
          </cell>
        </row>
      </sheetData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С 01.01.21"/>
      <sheetName val="Лист1"/>
      <sheetName val="онкология"/>
      <sheetName val="стар онкология"/>
    </sheetNames>
    <sheetDataSet>
      <sheetData sheetId="0">
        <row r="10">
          <cell r="G10">
            <v>49</v>
          </cell>
        </row>
        <row r="3432">
          <cell r="GF3432">
            <v>48826</v>
          </cell>
        </row>
        <row r="3433">
          <cell r="AA3433">
            <v>1192</v>
          </cell>
        </row>
        <row r="3534">
          <cell r="AA3534">
            <v>1414</v>
          </cell>
        </row>
      </sheetData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КОНЧ"/>
      <sheetName val="Объем печать"/>
      <sheetName val="ВМП 2020г"/>
      <sheetName val="2016 (2)"/>
    </sheetNames>
    <sheetDataSet>
      <sheetData sheetId="0"/>
      <sheetData sheetId="1"/>
      <sheetData sheetId="2">
        <row r="10">
          <cell r="AI10">
            <v>890</v>
          </cell>
          <cell r="EU10">
            <v>890</v>
          </cell>
        </row>
      </sheetData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ционар ДС"/>
      <sheetName val="поликлиника ДС"/>
      <sheetName val="Лист3"/>
      <sheetName val="Лист1"/>
      <sheetName val="Лист2"/>
    </sheetNames>
    <sheetDataSet>
      <sheetData sheetId="0">
        <row r="9">
          <cell r="H9">
            <v>29</v>
          </cell>
        </row>
        <row r="485">
          <cell r="G485">
            <v>5133</v>
          </cell>
        </row>
        <row r="514">
          <cell r="G514">
            <v>1098</v>
          </cell>
        </row>
        <row r="532">
          <cell r="G532">
            <v>776</v>
          </cell>
        </row>
      </sheetData>
      <sheetData sheetId="1">
        <row r="9">
          <cell r="H9">
            <v>47</v>
          </cell>
        </row>
        <row r="589">
          <cell r="AG589">
            <v>9262</v>
          </cell>
        </row>
        <row r="595">
          <cell r="AG595">
            <v>84</v>
          </cell>
        </row>
        <row r="605">
          <cell r="AG605">
            <v>0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емодиализДС"/>
      <sheetName val="расчет тарифа"/>
    </sheetNames>
    <sheetDataSet>
      <sheetData sheetId="0">
        <row r="7">
          <cell r="Z7">
            <v>0</v>
          </cell>
        </row>
        <row r="9">
          <cell r="FM9">
            <v>0</v>
          </cell>
        </row>
      </sheetData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б.без.стом."/>
      <sheetName val="стом обр."/>
      <sheetName val="КТМРТ(обращение)"/>
      <sheetName val="неотложка с коэф"/>
      <sheetName val="ДНХБ"/>
      <sheetName val="ФАП"/>
      <sheetName val="ЦАОП"/>
      <sheetName val="разовые без стом"/>
      <sheetName val="иные"/>
      <sheetName val="проф.пос. по стом. "/>
      <sheetName val="гемодиализ"/>
      <sheetName val="моб.бригады с коэф"/>
      <sheetName val="зубврач.обр."/>
      <sheetName val="иные стом."/>
      <sheetName val="зубврач.проф."/>
      <sheetName val="зубврач.иные"/>
      <sheetName val="центры здоровья"/>
      <sheetName val="отклонение"/>
    </sheetNames>
    <sheetDataSet>
      <sheetData sheetId="0">
        <row r="8">
          <cell r="D8">
            <v>1472</v>
          </cell>
        </row>
        <row r="400">
          <cell r="W400">
            <v>498131</v>
          </cell>
        </row>
      </sheetData>
      <sheetData sheetId="1">
        <row r="10">
          <cell r="D10">
            <v>55</v>
          </cell>
        </row>
        <row r="62">
          <cell r="FH62">
            <v>53047</v>
          </cell>
        </row>
      </sheetData>
      <sheetData sheetId="2">
        <row r="5">
          <cell r="EH5">
            <v>4972</v>
          </cell>
        </row>
        <row r="283">
          <cell r="Y283">
            <v>104916</v>
          </cell>
        </row>
      </sheetData>
      <sheetData sheetId="3">
        <row r="9">
          <cell r="D9">
            <v>455</v>
          </cell>
        </row>
        <row r="95">
          <cell r="ET95">
            <v>171956</v>
          </cell>
        </row>
      </sheetData>
      <sheetData sheetId="4">
        <row r="7">
          <cell r="D7">
            <v>673</v>
          </cell>
        </row>
        <row r="269">
          <cell r="EH269">
            <v>113699</v>
          </cell>
        </row>
      </sheetData>
      <sheetData sheetId="5">
        <row r="5">
          <cell r="D5">
            <v>494</v>
          </cell>
        </row>
      </sheetData>
      <sheetData sheetId="6">
        <row r="8">
          <cell r="D8">
            <v>290</v>
          </cell>
        </row>
        <row r="11">
          <cell r="EQ11">
            <v>4206</v>
          </cell>
        </row>
      </sheetData>
      <sheetData sheetId="7">
        <row r="8">
          <cell r="D8">
            <v>331</v>
          </cell>
        </row>
        <row r="348">
          <cell r="EU348">
            <v>313900</v>
          </cell>
        </row>
      </sheetData>
      <sheetData sheetId="8">
        <row r="9">
          <cell r="D9">
            <v>191</v>
          </cell>
        </row>
        <row r="273">
          <cell r="EJ273">
            <v>135568</v>
          </cell>
        </row>
      </sheetData>
      <sheetData sheetId="9">
        <row r="10">
          <cell r="D10">
            <v>7</v>
          </cell>
        </row>
        <row r="75">
          <cell r="EZ75">
            <v>81539</v>
          </cell>
        </row>
      </sheetData>
      <sheetData sheetId="10">
        <row r="14">
          <cell r="D14">
            <v>1316</v>
          </cell>
        </row>
        <row r="19">
          <cell r="FF19">
            <v>18617</v>
          </cell>
        </row>
      </sheetData>
      <sheetData sheetId="11">
        <row r="8">
          <cell r="D8">
            <v>0</v>
          </cell>
        </row>
        <row r="31">
          <cell r="EJ31">
            <v>26894</v>
          </cell>
        </row>
      </sheetData>
      <sheetData sheetId="12"/>
      <sheetData sheetId="13"/>
      <sheetData sheetId="14"/>
      <sheetData sheetId="15"/>
      <sheetData sheetId="16">
        <row r="9">
          <cell r="D9">
            <v>394</v>
          </cell>
        </row>
        <row r="16">
          <cell r="EI16">
            <v>12267</v>
          </cell>
        </row>
      </sheetData>
      <sheetData sheetId="1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МО взр"/>
      <sheetName val="Проф.МО дети  "/>
      <sheetName val="ДДС ТЖС"/>
      <sheetName val="ДДС опека"/>
      <sheetName val="ДВН1Этап новый "/>
      <sheetName val="ДВН2 этап"/>
      <sheetName val="1 в 2 года Исследования кала"/>
      <sheetName val="Маммография"/>
      <sheetName val="ДД"/>
      <sheetName val="ПМО"/>
    </sheetNames>
    <sheetDataSet>
      <sheetData sheetId="0">
        <row r="10">
          <cell r="E10">
            <v>0</v>
          </cell>
        </row>
        <row r="1587">
          <cell r="NW1587">
            <v>27593</v>
          </cell>
        </row>
      </sheetData>
      <sheetData sheetId="1">
        <row r="11">
          <cell r="D11">
            <v>116</v>
          </cell>
        </row>
        <row r="587">
          <cell r="EC587">
            <v>55866</v>
          </cell>
        </row>
      </sheetData>
      <sheetData sheetId="2">
        <row r="8">
          <cell r="D8">
            <v>0</v>
          </cell>
        </row>
        <row r="127">
          <cell r="EE127">
            <v>1728</v>
          </cell>
        </row>
      </sheetData>
      <sheetData sheetId="3">
        <row r="7">
          <cell r="D7">
            <v>0</v>
          </cell>
        </row>
        <row r="133">
          <cell r="EG133">
            <v>3079</v>
          </cell>
        </row>
      </sheetData>
      <sheetData sheetId="4">
        <row r="5">
          <cell r="E5">
            <v>124</v>
          </cell>
        </row>
        <row r="1316">
          <cell r="NY1316">
            <v>56192</v>
          </cell>
        </row>
      </sheetData>
      <sheetData sheetId="5">
        <row r="11">
          <cell r="E11">
            <v>0</v>
          </cell>
        </row>
        <row r="1322">
          <cell r="NG1322">
            <v>1798</v>
          </cell>
        </row>
      </sheetData>
      <sheetData sheetId="6">
        <row r="11">
          <cell r="D11">
            <v>0</v>
          </cell>
        </row>
        <row r="201">
          <cell r="NH201">
            <v>0</v>
          </cell>
        </row>
      </sheetData>
      <sheetData sheetId="7">
        <row r="12">
          <cell r="C12">
            <v>0</v>
          </cell>
        </row>
        <row r="183">
          <cell r="DW183">
            <v>0</v>
          </cell>
        </row>
      </sheetData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EV77"/>
  <sheetViews>
    <sheetView tabSelected="1" zoomScale="66" zoomScaleNormal="66" zoomScaleSheetLayoutView="70" workbookViewId="0">
      <pane xSplit="2" ySplit="9" topLeftCell="C10" activePane="bottomRight" state="frozen"/>
      <selection pane="topRight" activeCell="C1" sqref="C1"/>
      <selection pane="bottomLeft" activeCell="A7" sqref="A7"/>
      <selection pane="bottomRight" activeCell="V3" sqref="V3"/>
    </sheetView>
  </sheetViews>
  <sheetFormatPr defaultColWidth="9.28515625" defaultRowHeight="15" x14ac:dyDescent="0.25"/>
  <cols>
    <col min="1" max="1" width="49" style="39" customWidth="1"/>
    <col min="2" max="2" width="11.42578125" style="39" customWidth="1"/>
    <col min="3" max="3" width="10.42578125" style="40" customWidth="1"/>
    <col min="4" max="4" width="9.7109375" style="37" customWidth="1"/>
    <col min="5" max="5" width="9.28515625" style="37" customWidth="1"/>
    <col min="6" max="6" width="10.28515625" style="37" customWidth="1"/>
    <col min="7" max="7" width="9.85546875" style="59" customWidth="1"/>
    <col min="8" max="8" width="9.42578125" style="37" customWidth="1"/>
    <col min="9" max="10" width="11.140625" style="37" customWidth="1"/>
    <col min="11" max="12" width="8" style="37" customWidth="1"/>
    <col min="13" max="13" width="9.5703125" style="41" customWidth="1"/>
    <col min="14" max="16" width="11.7109375" style="35" customWidth="1"/>
    <col min="17" max="17" width="9.7109375" style="35" customWidth="1"/>
    <col min="18" max="18" width="10.42578125" style="35" customWidth="1"/>
    <col min="19" max="19" width="8.5703125" style="35" hidden="1" customWidth="1"/>
    <col min="20" max="20" width="9.7109375" style="40" customWidth="1"/>
    <col min="21" max="21" width="10" style="35" customWidth="1"/>
    <col min="22" max="22" width="9.7109375" style="35" customWidth="1"/>
    <col min="23" max="23" width="10" style="35" customWidth="1"/>
    <col min="24" max="24" width="11.42578125" style="41" customWidth="1"/>
    <col min="25" max="25" width="13.7109375" style="41" hidden="1" customWidth="1"/>
    <col min="26" max="26" width="11.28515625" style="60" customWidth="1"/>
    <col min="27" max="27" width="10.7109375" style="35" customWidth="1"/>
    <col min="28" max="36" width="11.7109375" style="35" customWidth="1"/>
    <col min="37" max="37" width="11.7109375" style="41" hidden="1" customWidth="1"/>
    <col min="38" max="38" width="11.7109375" style="41" customWidth="1"/>
    <col min="39" max="39" width="11.7109375" style="35" customWidth="1"/>
    <col min="40" max="40" width="11.7109375" style="35" hidden="1" customWidth="1"/>
    <col min="41" max="45" width="11.7109375" style="35" customWidth="1"/>
    <col min="46" max="47" width="11.7109375" style="35" hidden="1" customWidth="1"/>
    <col min="48" max="48" width="9.28515625" style="35" hidden="1" customWidth="1"/>
    <col min="49" max="146" width="9.28515625" style="35"/>
    <col min="147" max="152" width="9.28515625" style="35" hidden="1" customWidth="1"/>
    <col min="153" max="16384" width="9.28515625" style="35"/>
  </cols>
  <sheetData>
    <row r="1" spans="1:48" ht="16.5" customHeight="1" x14ac:dyDescent="0.25">
      <c r="B1" s="109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T1" s="35"/>
      <c r="V1" s="35" t="s">
        <v>101</v>
      </c>
      <c r="X1" s="35"/>
      <c r="Y1" s="35"/>
      <c r="Z1" s="35"/>
      <c r="AK1" s="35"/>
      <c r="AL1" s="35"/>
    </row>
    <row r="2" spans="1:48" ht="16.5" customHeight="1" x14ac:dyDescent="0.25">
      <c r="B2" s="109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T2" s="35"/>
      <c r="V2" s="35" t="s">
        <v>104</v>
      </c>
      <c r="X2" s="35"/>
      <c r="Y2" s="35"/>
      <c r="Z2" s="35"/>
      <c r="AK2" s="35"/>
      <c r="AL2" s="35"/>
    </row>
    <row r="3" spans="1:48" ht="21.75" customHeight="1" x14ac:dyDescent="0.25">
      <c r="B3" s="109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T3" s="35"/>
      <c r="X3" s="35"/>
      <c r="Y3" s="35"/>
      <c r="Z3" s="35"/>
      <c r="AK3" s="35"/>
      <c r="AL3" s="35"/>
    </row>
    <row r="4" spans="1:48" ht="18" customHeight="1" x14ac:dyDescent="0.25">
      <c r="A4" s="107" t="s">
        <v>102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35"/>
      <c r="AK4" s="35"/>
      <c r="AL4" s="35"/>
    </row>
    <row r="5" spans="1:48" ht="14.25" customHeight="1" x14ac:dyDescent="0.25">
      <c r="B5" s="109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R5" s="110"/>
      <c r="T5" s="35"/>
      <c r="X5" s="35"/>
      <c r="Y5" s="111" t="s">
        <v>103</v>
      </c>
      <c r="Z5" s="35"/>
      <c r="AK5" s="35"/>
      <c r="AL5" s="35"/>
    </row>
    <row r="6" spans="1:48" ht="16.899999999999999" customHeight="1" x14ac:dyDescent="0.25"/>
    <row r="7" spans="1:48" s="1" customFormat="1" ht="26.25" customHeight="1" x14ac:dyDescent="0.25">
      <c r="A7" s="98" t="s">
        <v>0</v>
      </c>
      <c r="B7" s="91" t="s">
        <v>1</v>
      </c>
      <c r="C7" s="99" t="s">
        <v>2</v>
      </c>
      <c r="D7" s="95" t="s">
        <v>3</v>
      </c>
      <c r="E7" s="96"/>
      <c r="F7" s="97"/>
      <c r="G7" s="101" t="s">
        <v>4</v>
      </c>
      <c r="H7" s="95" t="s">
        <v>3</v>
      </c>
      <c r="I7" s="96"/>
      <c r="J7" s="96"/>
      <c r="K7" s="96"/>
      <c r="L7" s="97"/>
      <c r="M7" s="101" t="s">
        <v>5</v>
      </c>
      <c r="N7" s="95" t="s">
        <v>3</v>
      </c>
      <c r="O7" s="96"/>
      <c r="P7" s="96"/>
      <c r="Q7" s="96"/>
      <c r="R7" s="98" t="s">
        <v>6</v>
      </c>
      <c r="S7" s="91" t="s">
        <v>7</v>
      </c>
      <c r="T7" s="99" t="s">
        <v>8</v>
      </c>
      <c r="U7" s="95" t="s">
        <v>3</v>
      </c>
      <c r="V7" s="96"/>
      <c r="W7" s="97"/>
      <c r="X7" s="101" t="s">
        <v>9</v>
      </c>
      <c r="Y7" s="106" t="s">
        <v>10</v>
      </c>
      <c r="Z7" s="101" t="s">
        <v>11</v>
      </c>
      <c r="AA7" s="102" t="s">
        <v>12</v>
      </c>
      <c r="AB7" s="98" t="s">
        <v>13</v>
      </c>
      <c r="AC7" s="91" t="s">
        <v>14</v>
      </c>
      <c r="AD7" s="98" t="s">
        <v>15</v>
      </c>
      <c r="AE7" s="98" t="s">
        <v>16</v>
      </c>
      <c r="AF7" s="98" t="s">
        <v>17</v>
      </c>
      <c r="AG7" s="98" t="s">
        <v>18</v>
      </c>
      <c r="AH7" s="91" t="s">
        <v>19</v>
      </c>
      <c r="AI7" s="91" t="s">
        <v>20</v>
      </c>
      <c r="AJ7" s="99" t="s">
        <v>21</v>
      </c>
      <c r="AK7" s="101" t="s">
        <v>22</v>
      </c>
      <c r="AL7" s="99" t="s">
        <v>23</v>
      </c>
      <c r="AM7" s="91" t="s">
        <v>24</v>
      </c>
      <c r="AN7" s="91"/>
      <c r="AO7" s="91" t="s">
        <v>25</v>
      </c>
      <c r="AP7" s="91" t="s">
        <v>26</v>
      </c>
      <c r="AQ7" s="99" t="s">
        <v>27</v>
      </c>
      <c r="AR7" s="91" t="s">
        <v>28</v>
      </c>
      <c r="AS7" s="91" t="s">
        <v>29</v>
      </c>
      <c r="AT7" s="93" t="s">
        <v>30</v>
      </c>
      <c r="AU7" s="93" t="s">
        <v>31</v>
      </c>
    </row>
    <row r="8" spans="1:48" s="1" customFormat="1" ht="60.75" customHeight="1" x14ac:dyDescent="0.25">
      <c r="A8" s="98"/>
      <c r="B8" s="92"/>
      <c r="C8" s="108"/>
      <c r="D8" s="2" t="s">
        <v>32</v>
      </c>
      <c r="E8" s="2" t="s">
        <v>33</v>
      </c>
      <c r="F8" s="2" t="s">
        <v>34</v>
      </c>
      <c r="G8" s="101"/>
      <c r="H8" s="2" t="s">
        <v>35</v>
      </c>
      <c r="I8" s="2" t="s">
        <v>36</v>
      </c>
      <c r="J8" s="2" t="s">
        <v>37</v>
      </c>
      <c r="K8" s="2" t="s">
        <v>38</v>
      </c>
      <c r="L8" s="2" t="s">
        <v>39</v>
      </c>
      <c r="M8" s="101"/>
      <c r="N8" s="2" t="s">
        <v>40</v>
      </c>
      <c r="O8" s="2" t="s">
        <v>41</v>
      </c>
      <c r="P8" s="2" t="s">
        <v>38</v>
      </c>
      <c r="Q8" s="2" t="s">
        <v>42</v>
      </c>
      <c r="R8" s="98"/>
      <c r="S8" s="105"/>
      <c r="T8" s="100"/>
      <c r="U8" s="3" t="s">
        <v>43</v>
      </c>
      <c r="V8" s="3" t="s">
        <v>44</v>
      </c>
      <c r="W8" s="2" t="s">
        <v>45</v>
      </c>
      <c r="X8" s="101"/>
      <c r="Y8" s="106"/>
      <c r="Z8" s="101"/>
      <c r="AA8" s="103"/>
      <c r="AB8" s="98"/>
      <c r="AC8" s="92"/>
      <c r="AD8" s="98"/>
      <c r="AE8" s="98"/>
      <c r="AF8" s="98"/>
      <c r="AG8" s="98"/>
      <c r="AH8" s="92"/>
      <c r="AI8" s="92"/>
      <c r="AJ8" s="100"/>
      <c r="AK8" s="101"/>
      <c r="AL8" s="100"/>
      <c r="AM8" s="92"/>
      <c r="AN8" s="92"/>
      <c r="AO8" s="92"/>
      <c r="AP8" s="92"/>
      <c r="AQ8" s="100"/>
      <c r="AR8" s="92"/>
      <c r="AS8" s="92"/>
      <c r="AT8" s="94"/>
      <c r="AU8" s="94"/>
    </row>
    <row r="9" spans="1:48" s="1" customFormat="1" ht="15.6" hidden="1" customHeight="1" x14ac:dyDescent="0.25">
      <c r="A9" s="2"/>
      <c r="B9" s="4"/>
      <c r="C9" s="100"/>
      <c r="D9" s="95" t="s">
        <v>46</v>
      </c>
      <c r="E9" s="96"/>
      <c r="F9" s="97"/>
      <c r="G9" s="101"/>
      <c r="H9" s="98" t="s">
        <v>47</v>
      </c>
      <c r="I9" s="98"/>
      <c r="J9" s="98"/>
      <c r="K9" s="2"/>
      <c r="L9" s="2"/>
      <c r="M9" s="101"/>
      <c r="N9" s="98" t="s">
        <v>47</v>
      </c>
      <c r="O9" s="98"/>
      <c r="P9" s="98"/>
      <c r="Q9" s="98"/>
      <c r="R9" s="2"/>
      <c r="S9" s="92"/>
      <c r="T9" s="61"/>
      <c r="U9" s="3" t="s">
        <v>43</v>
      </c>
      <c r="V9" s="3"/>
      <c r="W9" s="3"/>
      <c r="X9" s="101"/>
      <c r="Y9" s="106"/>
      <c r="Z9" s="101"/>
      <c r="AA9" s="104"/>
      <c r="AB9" s="98" t="s">
        <v>48</v>
      </c>
      <c r="AC9" s="98"/>
      <c r="AD9" s="98"/>
      <c r="AE9" s="98"/>
      <c r="AF9" s="98"/>
      <c r="AG9" s="98"/>
      <c r="AH9" s="2"/>
      <c r="AI9" s="2"/>
      <c r="AJ9" s="61"/>
      <c r="AK9" s="101"/>
      <c r="AL9" s="5"/>
      <c r="AM9" s="98" t="s">
        <v>47</v>
      </c>
      <c r="AN9" s="98"/>
      <c r="AO9" s="98"/>
      <c r="AP9" s="98"/>
      <c r="AQ9" s="98"/>
      <c r="AR9" s="98"/>
      <c r="AS9" s="98"/>
      <c r="AT9" s="2"/>
      <c r="AU9" s="2"/>
    </row>
    <row r="10" spans="1:48" s="11" customFormat="1" ht="15.75" customHeight="1" x14ac:dyDescent="0.25">
      <c r="A10" s="6" t="s">
        <v>49</v>
      </c>
      <c r="B10" s="7">
        <f>C10+G10+M10+R10</f>
        <v>63547</v>
      </c>
      <c r="C10" s="8">
        <f>SUM(D10:F10)</f>
        <v>3226.9999999999995</v>
      </c>
      <c r="D10" s="9">
        <f>'[1]Свод МО Формула !!!!!!'!B7</f>
        <v>3226.9999999999995</v>
      </c>
      <c r="E10" s="9">
        <f>'[1]Свод МО Формула !!!!!!'!H7</f>
        <v>0</v>
      </c>
      <c r="F10" s="9">
        <f>'[1]Свод МО Формула !!!!!!'!N7</f>
        <v>0</v>
      </c>
      <c r="G10" s="8">
        <f>SUM(H10:L10)</f>
        <v>647</v>
      </c>
      <c r="H10" s="9">
        <f>'[1]Свод МО Формула !!!!!!'!V7</f>
        <v>647</v>
      </c>
      <c r="I10" s="9">
        <f>'[1]Свод МО Формула !!!!!!'!AJ7</f>
        <v>0</v>
      </c>
      <c r="J10" s="9">
        <f>'[1]Свод МО Формула !!!!!!'!AC7</f>
        <v>0</v>
      </c>
      <c r="K10" s="9">
        <f>'[1]Свод МО Формула !!!!!!'!AX7</f>
        <v>0</v>
      </c>
      <c r="L10" s="9"/>
      <c r="M10" s="8">
        <f t="shared" ref="M10:M55" si="0">SUM(N10:Q10)</f>
        <v>373</v>
      </c>
      <c r="N10" s="9">
        <f>'[1]Свод МО Формула !!!!!!'!$BL$7</f>
        <v>373</v>
      </c>
      <c r="O10" s="9">
        <f>'[1]Свод МО Формула !!!!!!'!BR7</f>
        <v>0</v>
      </c>
      <c r="P10" s="9">
        <f>'[1]Свод МО Формула !!!!!!'!CW7</f>
        <v>0</v>
      </c>
      <c r="Q10" s="9">
        <f>'[1]Свод МО Формула !!!!!!'!CE7</f>
        <v>0</v>
      </c>
      <c r="R10" s="9">
        <f>T10+Y10+X10</f>
        <v>59300</v>
      </c>
      <c r="S10" s="9">
        <f>'[1]Свод МО Формула !!!!!!'!KM7</f>
        <v>38793</v>
      </c>
      <c r="T10" s="8">
        <f>SUM(U10:W10)</f>
        <v>19356</v>
      </c>
      <c r="U10" s="9">
        <f>'[1]Свод МО Формула !!!!!!'!DJ7</f>
        <v>18655</v>
      </c>
      <c r="V10" s="9">
        <f>'[1]Свод МО Формула !!!!!!'!DR7</f>
        <v>701</v>
      </c>
      <c r="W10" s="9">
        <f>'[1]Свод МО Формула !!!!!!'!DX7</f>
        <v>0</v>
      </c>
      <c r="X10" s="8">
        <f>'[1]Свод МО Формула !!!!!!'!KF7</f>
        <v>5679</v>
      </c>
      <c r="Y10" s="62">
        <f>Z10+AK10</f>
        <v>34265</v>
      </c>
      <c r="Z10" s="8">
        <f>SUM(AA10:AJ10)</f>
        <v>26523</v>
      </c>
      <c r="AA10" s="63">
        <f>'[1]Свод МО Формула !!!!!!'!ET7</f>
        <v>207</v>
      </c>
      <c r="AB10" s="64">
        <f>'[1]Свод МО Формула !!!!!!'!EL7</f>
        <v>5665</v>
      </c>
      <c r="AC10" s="64">
        <f>'[1]Свод МО Формула !!!!!!'!GJ7</f>
        <v>0</v>
      </c>
      <c r="AD10" s="64">
        <f>'[1]Свод МО Формула !!!!!!'!FF7</f>
        <v>8638</v>
      </c>
      <c r="AE10" s="64">
        <f>'[1]Свод МО Формула !!!!!!'!FN7</f>
        <v>5864</v>
      </c>
      <c r="AF10" s="64">
        <f>'[1]Свод МО Формула !!!!!!'!GD7</f>
        <v>0</v>
      </c>
      <c r="AG10" s="64">
        <f>'[1]Свод МО Формула !!!!!!'!EZ7</f>
        <v>0</v>
      </c>
      <c r="AH10" s="64"/>
      <c r="AI10" s="64">
        <f>'[1]Свод МО Формула !!!!!!'!IN7</f>
        <v>149</v>
      </c>
      <c r="AJ10" s="10">
        <f>'[1]Свод МО Формула !!!!!!'!FV7</f>
        <v>6000</v>
      </c>
      <c r="AK10" s="10">
        <f>AL10+AQ10</f>
        <v>7742</v>
      </c>
      <c r="AL10" s="10">
        <f>AM10+AO10+AP10+AT10+AU10</f>
        <v>2780</v>
      </c>
      <c r="AM10" s="64">
        <f>'[1]Свод МО Формула !!!!!!'!IH7</f>
        <v>2434</v>
      </c>
      <c r="AN10" s="64"/>
      <c r="AO10" s="64">
        <f>'[1]Свод МО Формула !!!!!!'!IT7</f>
        <v>200</v>
      </c>
      <c r="AP10" s="64">
        <f>'[1]Свод МО Формула !!!!!!'!IZ7</f>
        <v>146</v>
      </c>
      <c r="AQ10" s="10">
        <f>AR10+AS10</f>
        <v>4962</v>
      </c>
      <c r="AR10" s="64">
        <f>'[1]Свод МО Формула !!!!!!'!HD7</f>
        <v>3195</v>
      </c>
      <c r="AS10" s="64">
        <f>'[1]Свод МО Формула !!!!!!'!HJ7</f>
        <v>1767</v>
      </c>
      <c r="AT10" s="64">
        <f>'[1]Свод МО Формула !!!!!!'!JF7</f>
        <v>0</v>
      </c>
      <c r="AU10" s="64">
        <f>'[1]Свод МО Формула !!!!!!'!JL7</f>
        <v>0</v>
      </c>
      <c r="AV10" s="11">
        <f>B10-'[1]Свод МО Формула !!!!!!'!KT7</f>
        <v>0</v>
      </c>
    </row>
    <row r="11" spans="1:48" s="11" customFormat="1" ht="15.75" customHeight="1" x14ac:dyDescent="0.25">
      <c r="A11" s="12" t="s">
        <v>50</v>
      </c>
      <c r="B11" s="7">
        <f t="shared" ref="B11:B55" si="1">C11+G11+M11+R11</f>
        <v>121272</v>
      </c>
      <c r="C11" s="8">
        <f t="shared" ref="C11:C55" si="2">SUM(D11:F11)</f>
        <v>6399.0000000000009</v>
      </c>
      <c r="D11" s="9">
        <f>'[1]Свод МО Формула !!!!!!'!B8</f>
        <v>6374.0000000000009</v>
      </c>
      <c r="E11" s="9">
        <f>'[1]Свод МО Формула !!!!!!'!H8</f>
        <v>25</v>
      </c>
      <c r="F11" s="9">
        <f>'[1]Свод МО Формула !!!!!!'!N8</f>
        <v>0</v>
      </c>
      <c r="G11" s="8">
        <f t="shared" ref="G11:G55" si="3">SUM(H11:L11)</f>
        <v>3485</v>
      </c>
      <c r="H11" s="9">
        <f>'[1]Свод МО Формула !!!!!!'!V8</f>
        <v>3485</v>
      </c>
      <c r="I11" s="9">
        <f>'[1]Свод МО Формула !!!!!!'!AJ8</f>
        <v>0</v>
      </c>
      <c r="J11" s="9">
        <f>'[1]Свод МО Формула !!!!!!'!AC8</f>
        <v>0</v>
      </c>
      <c r="K11" s="9">
        <f>'[1]Свод МО Формула !!!!!!'!AX8</f>
        <v>0</v>
      </c>
      <c r="L11" s="9"/>
      <c r="M11" s="8">
        <f t="shared" si="0"/>
        <v>1099</v>
      </c>
      <c r="N11" s="9">
        <f>'[1]Свод МО Формула !!!!!!'!BL8</f>
        <v>549</v>
      </c>
      <c r="O11" s="9">
        <f>'[1]Свод МО Формула !!!!!!'!BR8</f>
        <v>550</v>
      </c>
      <c r="P11" s="9">
        <f>'[1]Свод МО Формула !!!!!!'!CW8</f>
        <v>0</v>
      </c>
      <c r="Q11" s="9">
        <f>'[1]Свод МО Формула !!!!!!'!CE8</f>
        <v>0</v>
      </c>
      <c r="R11" s="9">
        <f t="shared" ref="R11:R52" si="4">T11+Y11+X11</f>
        <v>110289</v>
      </c>
      <c r="S11" s="9">
        <f>'[1]Свод МО Формула !!!!!!'!KM8</f>
        <v>50246</v>
      </c>
      <c r="T11" s="8">
        <f t="shared" ref="T11:T54" si="5">SUM(U11:W11)</f>
        <v>47835</v>
      </c>
      <c r="U11" s="9">
        <f>'[1]Свод МО Формула !!!!!!'!DJ8</f>
        <v>37800</v>
      </c>
      <c r="V11" s="9">
        <f>'[1]Свод МО Формула !!!!!!'!DR8</f>
        <v>2075</v>
      </c>
      <c r="W11" s="13">
        <f>'[1]Свод МО Формула !!!!!!'!DX8</f>
        <v>7960</v>
      </c>
      <c r="X11" s="8">
        <f>'[1]Свод МО Формула !!!!!!'!KF8</f>
        <v>15080</v>
      </c>
      <c r="Y11" s="62">
        <f>Z11+AK11</f>
        <v>47374</v>
      </c>
      <c r="Z11" s="8">
        <f t="shared" ref="Z11:Z52" si="6">SUM(AA11:AJ11)</f>
        <v>36820</v>
      </c>
      <c r="AA11" s="63">
        <f>'[1]Свод МО Формула !!!!!!'!ET8</f>
        <v>1672</v>
      </c>
      <c r="AB11" s="64">
        <f>'[1]Свод МО Формула !!!!!!'!EL8</f>
        <v>9858</v>
      </c>
      <c r="AC11" s="64">
        <f>'[1]Свод МО Формула !!!!!!'!GJ8</f>
        <v>0</v>
      </c>
      <c r="AD11" s="64">
        <f>'[1]Свод МО Формула !!!!!!'!FF8</f>
        <v>7068</v>
      </c>
      <c r="AE11" s="64">
        <f>'[1]Свод МО Формула !!!!!!'!FN8</f>
        <v>6518</v>
      </c>
      <c r="AF11" s="64">
        <f>'[1]Свод МО Формула !!!!!!'!GD8</f>
        <v>0</v>
      </c>
      <c r="AG11" s="64">
        <f>'[1]Свод МО Формула !!!!!!'!EZ8</f>
        <v>0</v>
      </c>
      <c r="AH11" s="64"/>
      <c r="AI11" s="64">
        <f>'[1]Свод МО Формула !!!!!!'!IN8</f>
        <v>354</v>
      </c>
      <c r="AJ11" s="10">
        <f>'[1]Свод МО Формула !!!!!!'!FV8</f>
        <v>11350</v>
      </c>
      <c r="AK11" s="10">
        <f t="shared" ref="AK11:AK54" si="7">AL11+AQ11</f>
        <v>10554</v>
      </c>
      <c r="AL11" s="10">
        <f t="shared" ref="AL11:AL55" si="8">AM11+AO11+AP11+AT11+AU11</f>
        <v>5424</v>
      </c>
      <c r="AM11" s="64">
        <f>'[1]Свод МО Формула !!!!!!'!IH8</f>
        <v>4898</v>
      </c>
      <c r="AN11" s="64"/>
      <c r="AO11" s="64">
        <f>'[1]Свод МО Формула !!!!!!'!IT8</f>
        <v>321</v>
      </c>
      <c r="AP11" s="64">
        <f>'[1]Свод МО Формула !!!!!!'!IZ8</f>
        <v>205</v>
      </c>
      <c r="AQ11" s="10">
        <f t="shared" ref="AQ11:AQ54" si="9">AR11+AS11</f>
        <v>5130</v>
      </c>
      <c r="AR11" s="64">
        <f>'[1]Свод МО Формула !!!!!!'!HD8</f>
        <v>1502</v>
      </c>
      <c r="AS11" s="64">
        <f>'[1]Свод МО Формула !!!!!!'!HJ8</f>
        <v>3628</v>
      </c>
      <c r="AT11" s="64">
        <f>'[1]Свод МО Формула !!!!!!'!JF8</f>
        <v>0</v>
      </c>
      <c r="AU11" s="64">
        <f>'[1]Свод МО Формула !!!!!!'!JL8</f>
        <v>0</v>
      </c>
      <c r="AV11" s="11">
        <f>B11-'[1]Свод МО Формула !!!!!!'!KT8</f>
        <v>7960</v>
      </c>
    </row>
    <row r="12" spans="1:48" s="11" customFormat="1" ht="15.75" customHeight="1" x14ac:dyDescent="0.25">
      <c r="A12" s="12" t="s">
        <v>51</v>
      </c>
      <c r="B12" s="7">
        <f t="shared" si="1"/>
        <v>92470</v>
      </c>
      <c r="C12" s="8">
        <f t="shared" si="2"/>
        <v>3975</v>
      </c>
      <c r="D12" s="9">
        <f>'[1]Свод МО Формула !!!!!!'!B9</f>
        <v>3975</v>
      </c>
      <c r="E12" s="9">
        <f>'[1]Свод МО Формула !!!!!!'!H9</f>
        <v>0</v>
      </c>
      <c r="F12" s="9">
        <f>'[1]Свод МО Формула !!!!!!'!N9</f>
        <v>0</v>
      </c>
      <c r="G12" s="8">
        <f t="shared" si="3"/>
        <v>969</v>
      </c>
      <c r="H12" s="9">
        <f>'[1]Свод МО Формула !!!!!!'!V9</f>
        <v>969</v>
      </c>
      <c r="I12" s="9">
        <f>'[1]Свод МО Формула !!!!!!'!AJ9</f>
        <v>0</v>
      </c>
      <c r="J12" s="9">
        <f>'[1]Свод МО Формула !!!!!!'!AC9</f>
        <v>0</v>
      </c>
      <c r="K12" s="9">
        <f>'[1]Свод МО Формула !!!!!!'!AX9</f>
        <v>0</v>
      </c>
      <c r="L12" s="9"/>
      <c r="M12" s="8">
        <f t="shared" si="0"/>
        <v>892</v>
      </c>
      <c r="N12" s="9">
        <f>'[1]Свод МО Формула !!!!!!'!BL9</f>
        <v>206</v>
      </c>
      <c r="O12" s="9">
        <f>'[1]Свод МО Формула !!!!!!'!BR9</f>
        <v>686</v>
      </c>
      <c r="P12" s="9">
        <f>'[1]Свод МО Формула !!!!!!'!CW9</f>
        <v>0</v>
      </c>
      <c r="Q12" s="9">
        <f>'[1]Свод МО Формула !!!!!!'!CE9</f>
        <v>0</v>
      </c>
      <c r="R12" s="9">
        <f t="shared" si="4"/>
        <v>86634</v>
      </c>
      <c r="S12" s="9">
        <f>'[1]Свод МО Формула !!!!!!'!KM9</f>
        <v>42118</v>
      </c>
      <c r="T12" s="8">
        <f t="shared" si="5"/>
        <v>37270</v>
      </c>
      <c r="U12" s="9">
        <f>'[1]Свод МО Формула !!!!!!'!DJ9</f>
        <v>28509</v>
      </c>
      <c r="V12" s="9">
        <f>'[1]Свод МО Формула !!!!!!'!DR9</f>
        <v>1968</v>
      </c>
      <c r="W12" s="13">
        <f>'[1]Свод МО Формула !!!!!!'!DX9</f>
        <v>6793</v>
      </c>
      <c r="X12" s="8">
        <f>'[1]Свод МО Формула !!!!!!'!KF9</f>
        <v>10334</v>
      </c>
      <c r="Y12" s="62">
        <f t="shared" ref="Y12:Y55" si="10">Z12+AK12</f>
        <v>39030</v>
      </c>
      <c r="Z12" s="8">
        <f t="shared" si="6"/>
        <v>29357</v>
      </c>
      <c r="AA12" s="63">
        <f>'[1]Свод МО Формула !!!!!!'!ET9</f>
        <v>1382</v>
      </c>
      <c r="AB12" s="64">
        <f>'[1]Свод МО Формула !!!!!!'!EL9</f>
        <v>8263</v>
      </c>
      <c r="AC12" s="64">
        <f>'[1]Свод МО Формула !!!!!!'!GJ9</f>
        <v>0</v>
      </c>
      <c r="AD12" s="64">
        <f>'[1]Свод МО Формула !!!!!!'!FF9</f>
        <v>8688</v>
      </c>
      <c r="AE12" s="64">
        <f>'[1]Свод МО Формула !!!!!!'!FN9</f>
        <v>6032</v>
      </c>
      <c r="AF12" s="64">
        <f>'[1]Свод МО Формула !!!!!!'!GD9</f>
        <v>0</v>
      </c>
      <c r="AG12" s="64">
        <f>'[1]Свод МО Формула !!!!!!'!EZ9</f>
        <v>0</v>
      </c>
      <c r="AH12" s="64"/>
      <c r="AI12" s="64">
        <f>'[1]Свод МО Формула !!!!!!'!IN9</f>
        <v>14</v>
      </c>
      <c r="AJ12" s="10">
        <f>'[1]Свод МО Формула !!!!!!'!FV9</f>
        <v>4978</v>
      </c>
      <c r="AK12" s="10">
        <f t="shared" si="7"/>
        <v>9673</v>
      </c>
      <c r="AL12" s="10">
        <f t="shared" si="8"/>
        <v>3851</v>
      </c>
      <c r="AM12" s="64">
        <f>'[1]Свод МО Формула !!!!!!'!IH9</f>
        <v>3392</v>
      </c>
      <c r="AN12" s="64"/>
      <c r="AO12" s="64">
        <f>'[1]Свод МО Формула !!!!!!'!IT9</f>
        <v>309</v>
      </c>
      <c r="AP12" s="64">
        <f>'[1]Свод МО Формула !!!!!!'!IZ9</f>
        <v>150</v>
      </c>
      <c r="AQ12" s="10">
        <f t="shared" si="9"/>
        <v>5822</v>
      </c>
      <c r="AR12" s="64">
        <f>'[1]Свод МО Формула !!!!!!'!HD9</f>
        <v>1900</v>
      </c>
      <c r="AS12" s="64">
        <f>'[1]Свод МО Формула !!!!!!'!HJ9</f>
        <v>3922</v>
      </c>
      <c r="AT12" s="64">
        <f>'[1]Свод МО Формула !!!!!!'!JF9</f>
        <v>0</v>
      </c>
      <c r="AU12" s="64">
        <f>'[1]Свод МО Формула !!!!!!'!JL9</f>
        <v>0</v>
      </c>
      <c r="AV12" s="11">
        <f>B12-'[1]Свод МО Формула !!!!!!'!KT9</f>
        <v>6793</v>
      </c>
    </row>
    <row r="13" spans="1:48" s="11" customFormat="1" ht="15.75" customHeight="1" x14ac:dyDescent="0.25">
      <c r="A13" s="12" t="s">
        <v>52</v>
      </c>
      <c r="B13" s="7">
        <f t="shared" si="1"/>
        <v>56495</v>
      </c>
      <c r="C13" s="8">
        <f t="shared" si="2"/>
        <v>2551.0000000000005</v>
      </c>
      <c r="D13" s="9">
        <f>'[1]Свод МО Формула !!!!!!'!B10</f>
        <v>2551.0000000000005</v>
      </c>
      <c r="E13" s="9">
        <f>'[1]Свод МО Формула !!!!!!'!H10</f>
        <v>0</v>
      </c>
      <c r="F13" s="9">
        <f>'[1]Свод МО Формула !!!!!!'!N10</f>
        <v>0</v>
      </c>
      <c r="G13" s="8">
        <f t="shared" si="3"/>
        <v>825</v>
      </c>
      <c r="H13" s="9">
        <f>'[1]Свод МО Формула !!!!!!'!V10</f>
        <v>825</v>
      </c>
      <c r="I13" s="9">
        <f>'[1]Свод МО Формула !!!!!!'!AJ10</f>
        <v>0</v>
      </c>
      <c r="J13" s="9">
        <f>'[1]Свод МО Формула !!!!!!'!AC10</f>
        <v>0</v>
      </c>
      <c r="K13" s="9">
        <f>'[1]Свод МО Формула !!!!!!'!AX10</f>
        <v>0</v>
      </c>
      <c r="L13" s="9"/>
      <c r="M13" s="8">
        <f t="shared" si="0"/>
        <v>315</v>
      </c>
      <c r="N13" s="9">
        <f>'[1]Свод МО Формула !!!!!!'!BL10</f>
        <v>73</v>
      </c>
      <c r="O13" s="9">
        <f>'[1]Свод МО Формула !!!!!!'!BR10</f>
        <v>242</v>
      </c>
      <c r="P13" s="9">
        <f>'[1]Свод МО Формула !!!!!!'!CW10</f>
        <v>0</v>
      </c>
      <c r="Q13" s="9">
        <f>'[1]Свод МО Формула !!!!!!'!CE10</f>
        <v>0</v>
      </c>
      <c r="R13" s="9">
        <f t="shared" si="4"/>
        <v>52804</v>
      </c>
      <c r="S13" s="9">
        <f>'[1]Свод МО Формула !!!!!!'!KM10</f>
        <v>28929</v>
      </c>
      <c r="T13" s="8">
        <f t="shared" si="5"/>
        <v>23759</v>
      </c>
      <c r="U13" s="9">
        <f>'[1]Свод МО Формула !!!!!!'!DJ10</f>
        <v>22635</v>
      </c>
      <c r="V13" s="9">
        <f>'[1]Свод МО Формула !!!!!!'!DR10</f>
        <v>1124</v>
      </c>
      <c r="W13" s="9">
        <f>'[1]Свод МО Формула !!!!!!'!DX10</f>
        <v>0</v>
      </c>
      <c r="X13" s="8">
        <f>'[1]Свод МО Формула !!!!!!'!KF10</f>
        <v>6867</v>
      </c>
      <c r="Y13" s="62">
        <f t="shared" si="10"/>
        <v>22178</v>
      </c>
      <c r="Z13" s="8">
        <f t="shared" si="6"/>
        <v>16184</v>
      </c>
      <c r="AA13" s="63">
        <f>'[1]Свод МО Формула !!!!!!'!ET10</f>
        <v>796</v>
      </c>
      <c r="AB13" s="64">
        <f>'[1]Свод МО Формула !!!!!!'!EL10</f>
        <v>7812</v>
      </c>
      <c r="AC13" s="64">
        <f>'[1]Свод МО Формула !!!!!!'!GJ10</f>
        <v>0</v>
      </c>
      <c r="AD13" s="64">
        <f>'[1]Свод МО Формула !!!!!!'!FF10</f>
        <v>1016</v>
      </c>
      <c r="AE13" s="64">
        <f>'[1]Свод МО Формула !!!!!!'!FN10</f>
        <v>2790</v>
      </c>
      <c r="AF13" s="64">
        <f>'[1]Свод МО Формула !!!!!!'!GD10</f>
        <v>0</v>
      </c>
      <c r="AG13" s="64">
        <f>'[1]Свод МО Формула !!!!!!'!EZ10</f>
        <v>0</v>
      </c>
      <c r="AH13" s="64"/>
      <c r="AI13" s="64">
        <f>'[1]Свод МО Формула !!!!!!'!IN10</f>
        <v>50</v>
      </c>
      <c r="AJ13" s="10">
        <f>'[1]Свод МО Формула !!!!!!'!FV10</f>
        <v>3720</v>
      </c>
      <c r="AK13" s="10">
        <f t="shared" si="7"/>
        <v>5994</v>
      </c>
      <c r="AL13" s="10">
        <f t="shared" si="8"/>
        <v>2460</v>
      </c>
      <c r="AM13" s="64">
        <f>'[1]Свод МО Формула !!!!!!'!IH10</f>
        <v>2234</v>
      </c>
      <c r="AN13" s="64"/>
      <c r="AO13" s="64">
        <f>'[1]Свод МО Формула !!!!!!'!IT10</f>
        <v>166</v>
      </c>
      <c r="AP13" s="64">
        <f>'[1]Свод МО Формула !!!!!!'!IZ10</f>
        <v>60</v>
      </c>
      <c r="AQ13" s="10">
        <f t="shared" si="9"/>
        <v>3534</v>
      </c>
      <c r="AR13" s="64">
        <f>'[1]Свод МО Формула !!!!!!'!HD10</f>
        <v>1208</v>
      </c>
      <c r="AS13" s="64">
        <f>'[1]Свод МО Формула !!!!!!'!HJ10</f>
        <v>2326</v>
      </c>
      <c r="AT13" s="64">
        <f>'[1]Свод МО Формула !!!!!!'!JF10</f>
        <v>0</v>
      </c>
      <c r="AU13" s="64">
        <f>'[1]Свод МО Формула !!!!!!'!JL10</f>
        <v>0</v>
      </c>
      <c r="AV13" s="11">
        <f>B13-'[1]Свод МО Формула !!!!!!'!KT10</f>
        <v>0</v>
      </c>
    </row>
    <row r="14" spans="1:48" s="11" customFormat="1" ht="15.75" customHeight="1" x14ac:dyDescent="0.25">
      <c r="A14" s="12" t="s">
        <v>53</v>
      </c>
      <c r="B14" s="7">
        <f t="shared" si="1"/>
        <v>115055</v>
      </c>
      <c r="C14" s="8">
        <f t="shared" si="2"/>
        <v>0</v>
      </c>
      <c r="D14" s="9">
        <f>'[1]Свод МО Формула !!!!!!'!B11</f>
        <v>0</v>
      </c>
      <c r="E14" s="9">
        <f>'[1]Свод МО Формула !!!!!!'!H11</f>
        <v>0</v>
      </c>
      <c r="F14" s="9">
        <f>'[1]Свод МО Формула !!!!!!'!N11</f>
        <v>0</v>
      </c>
      <c r="G14" s="8">
        <f t="shared" si="3"/>
        <v>1602</v>
      </c>
      <c r="H14" s="9">
        <f>'[1]Свод МО Формула !!!!!!'!V11</f>
        <v>1602</v>
      </c>
      <c r="I14" s="9">
        <f>'[1]Свод МО Формула !!!!!!'!AJ11</f>
        <v>0</v>
      </c>
      <c r="J14" s="9">
        <f>'[1]Свод МО Формула !!!!!!'!AC11</f>
        <v>0</v>
      </c>
      <c r="K14" s="9">
        <f>'[1]Свод МО Формула !!!!!!'!AX11</f>
        <v>0</v>
      </c>
      <c r="L14" s="9"/>
      <c r="M14" s="8">
        <f t="shared" si="0"/>
        <v>741</v>
      </c>
      <c r="N14" s="9">
        <f>'[1]Свод МО Формула !!!!!!'!BL11</f>
        <v>87</v>
      </c>
      <c r="O14" s="9">
        <f>'[1]Свод МО Формула !!!!!!'!BR11</f>
        <v>654</v>
      </c>
      <c r="P14" s="9">
        <f>'[1]Свод МО Формула !!!!!!'!CW11</f>
        <v>0</v>
      </c>
      <c r="Q14" s="9">
        <f>'[1]Свод МО Формула !!!!!!'!CE11</f>
        <v>0</v>
      </c>
      <c r="R14" s="9">
        <f t="shared" si="4"/>
        <v>112712</v>
      </c>
      <c r="S14" s="9">
        <f>'[1]Свод МО Формула !!!!!!'!KM11</f>
        <v>52465</v>
      </c>
      <c r="T14" s="8">
        <f t="shared" si="5"/>
        <v>34037</v>
      </c>
      <c r="U14" s="9">
        <f>'[1]Свод МО Формула !!!!!!'!DJ11</f>
        <v>30659</v>
      </c>
      <c r="V14" s="9">
        <f>'[1]Свод МО Формула !!!!!!'!DR11</f>
        <v>2455</v>
      </c>
      <c r="W14" s="13">
        <f>'[1]Свод МО Формула !!!!!!'!DX11</f>
        <v>923</v>
      </c>
      <c r="X14" s="8">
        <f>'[1]Свод МО Формула !!!!!!'!KF11</f>
        <v>17820</v>
      </c>
      <c r="Y14" s="62">
        <f t="shared" si="10"/>
        <v>60855</v>
      </c>
      <c r="Z14" s="8">
        <f t="shared" si="6"/>
        <v>46091</v>
      </c>
      <c r="AA14" s="63">
        <f>'[1]Свод МО Формула !!!!!!'!ET11</f>
        <v>3551</v>
      </c>
      <c r="AB14" s="64">
        <f>'[1]Свод МО Формула !!!!!!'!EL11</f>
        <v>10279</v>
      </c>
      <c r="AC14" s="64">
        <f>'[1]Свод МО Формула !!!!!!'!GJ11</f>
        <v>0</v>
      </c>
      <c r="AD14" s="64">
        <f>'[1]Свод МО Формула !!!!!!'!FF11</f>
        <v>15352</v>
      </c>
      <c r="AE14" s="64">
        <f>'[1]Свод МО Формула !!!!!!'!FN11</f>
        <v>12596</v>
      </c>
      <c r="AF14" s="64">
        <f>'[1]Свод МО Формула !!!!!!'!GD11</f>
        <v>0</v>
      </c>
      <c r="AG14" s="64">
        <f>'[1]Свод МО Формула !!!!!!'!EZ11</f>
        <v>0</v>
      </c>
      <c r="AH14" s="64"/>
      <c r="AI14" s="64">
        <f>'[1]Свод МО Формула !!!!!!'!IN11</f>
        <v>284</v>
      </c>
      <c r="AJ14" s="10">
        <f>'[1]Свод МО Формула !!!!!!'!FV11</f>
        <v>4029</v>
      </c>
      <c r="AK14" s="10">
        <f t="shared" si="7"/>
        <v>14764</v>
      </c>
      <c r="AL14" s="10">
        <f t="shared" si="8"/>
        <v>7050</v>
      </c>
      <c r="AM14" s="64">
        <f>'[1]Свод МО Формула !!!!!!'!IH11</f>
        <v>6656</v>
      </c>
      <c r="AN14" s="64"/>
      <c r="AO14" s="64">
        <f>'[1]Свод МО Формула !!!!!!'!IT11</f>
        <v>272</v>
      </c>
      <c r="AP14" s="64">
        <f>'[1]Свод МО Формула !!!!!!'!IZ11</f>
        <v>122</v>
      </c>
      <c r="AQ14" s="10">
        <f t="shared" si="9"/>
        <v>7714</v>
      </c>
      <c r="AR14" s="64">
        <f>'[1]Свод МО Формула !!!!!!'!HD11</f>
        <v>1760</v>
      </c>
      <c r="AS14" s="64">
        <f>'[1]Свод МО Формула !!!!!!'!HJ11</f>
        <v>5954</v>
      </c>
      <c r="AT14" s="64">
        <f>'[1]Свод МО Формула !!!!!!'!JF11</f>
        <v>0</v>
      </c>
      <c r="AU14" s="64">
        <f>'[1]Свод МО Формула !!!!!!'!JL11</f>
        <v>0</v>
      </c>
      <c r="AV14" s="11">
        <f>B14-'[1]Свод МО Формула !!!!!!'!KT11</f>
        <v>923</v>
      </c>
    </row>
    <row r="15" spans="1:48" s="11" customFormat="1" ht="15.75" customHeight="1" x14ac:dyDescent="0.25">
      <c r="A15" s="12" t="s">
        <v>54</v>
      </c>
      <c r="B15" s="7">
        <f t="shared" si="1"/>
        <v>35386</v>
      </c>
      <c r="C15" s="8">
        <f t="shared" si="2"/>
        <v>3082.9999999999995</v>
      </c>
      <c r="D15" s="9">
        <f>'[1]Свод МО Формула !!!!!!'!B12</f>
        <v>3082.9999999999995</v>
      </c>
      <c r="E15" s="9">
        <f>'[1]Свод МО Формула !!!!!!'!H12</f>
        <v>0</v>
      </c>
      <c r="F15" s="9">
        <f>'[1]Свод МО Формула !!!!!!'!N12</f>
        <v>0</v>
      </c>
      <c r="G15" s="8">
        <f t="shared" si="3"/>
        <v>862</v>
      </c>
      <c r="H15" s="9">
        <f>'[1]Свод МО Формула !!!!!!'!V12</f>
        <v>862</v>
      </c>
      <c r="I15" s="9">
        <f>'[1]Свод МО Формула !!!!!!'!AJ12</f>
        <v>0</v>
      </c>
      <c r="J15" s="9">
        <f>'[1]Свод МО Формула !!!!!!'!AC12</f>
        <v>0</v>
      </c>
      <c r="K15" s="9">
        <f>'[1]Свод МО Формула !!!!!!'!AX12</f>
        <v>0</v>
      </c>
      <c r="L15" s="9"/>
      <c r="M15" s="8">
        <f t="shared" si="0"/>
        <v>240</v>
      </c>
      <c r="N15" s="9">
        <f>'[1]Свод МО Формула !!!!!!'!BL12</f>
        <v>0</v>
      </c>
      <c r="O15" s="9">
        <f>'[1]Свод МО Формула !!!!!!'!BR12</f>
        <v>240</v>
      </c>
      <c r="P15" s="9">
        <f>'[1]Свод МО Формула !!!!!!'!CW12</f>
        <v>0</v>
      </c>
      <c r="Q15" s="9">
        <f>'[1]Свод МО Формула !!!!!!'!CE12</f>
        <v>0</v>
      </c>
      <c r="R15" s="9">
        <f t="shared" si="4"/>
        <v>31201</v>
      </c>
      <c r="S15" s="9">
        <f>'[1]Свод МО Формула !!!!!!'!KM12</f>
        <v>17579</v>
      </c>
      <c r="T15" s="8">
        <f t="shared" si="5"/>
        <v>13000</v>
      </c>
      <c r="U15" s="9">
        <f>'[1]Свод МО Формула !!!!!!'!DJ12</f>
        <v>12032</v>
      </c>
      <c r="V15" s="9">
        <f>'[1]Свод МО Формула !!!!!!'!DR12</f>
        <v>968</v>
      </c>
      <c r="W15" s="9">
        <f>'[1]Свод МО Формула !!!!!!'!DX12</f>
        <v>0</v>
      </c>
      <c r="X15" s="8">
        <f>'[1]Свод МО Формула !!!!!!'!KF12</f>
        <v>4212</v>
      </c>
      <c r="Y15" s="62">
        <f t="shared" si="10"/>
        <v>13989</v>
      </c>
      <c r="Z15" s="8">
        <f t="shared" si="6"/>
        <v>11480</v>
      </c>
      <c r="AA15" s="63">
        <f>'[1]Свод МО Формула !!!!!!'!ET12</f>
        <v>1028</v>
      </c>
      <c r="AB15" s="64">
        <f>'[1]Свод МО Формула !!!!!!'!EL12</f>
        <v>3558</v>
      </c>
      <c r="AC15" s="64">
        <f>'[1]Свод МО Формула !!!!!!'!GJ12</f>
        <v>0</v>
      </c>
      <c r="AD15" s="64">
        <f>'[1]Свод МО Формула !!!!!!'!FF12</f>
        <v>2395</v>
      </c>
      <c r="AE15" s="64">
        <f>'[1]Свод МО Формула !!!!!!'!FN12</f>
        <v>3719</v>
      </c>
      <c r="AF15" s="64">
        <f>'[1]Свод МО Формула !!!!!!'!GD12</f>
        <v>0</v>
      </c>
      <c r="AG15" s="64">
        <f>'[1]Свод МО Формула !!!!!!'!EZ12</f>
        <v>0</v>
      </c>
      <c r="AH15" s="64"/>
      <c r="AI15" s="64">
        <f>'[1]Свод МО Формула !!!!!!'!IN12</f>
        <v>0</v>
      </c>
      <c r="AJ15" s="10">
        <f>'[1]Свод МО Формула !!!!!!'!FV12</f>
        <v>780</v>
      </c>
      <c r="AK15" s="10">
        <f t="shared" si="7"/>
        <v>2509</v>
      </c>
      <c r="AL15" s="10">
        <f t="shared" si="8"/>
        <v>1132</v>
      </c>
      <c r="AM15" s="64">
        <f>'[1]Свод МО Формула !!!!!!'!IH12</f>
        <v>1023</v>
      </c>
      <c r="AN15" s="64"/>
      <c r="AO15" s="64">
        <f>'[1]Свод МО Формула !!!!!!'!IT12</f>
        <v>91</v>
      </c>
      <c r="AP15" s="64">
        <f>'[1]Свод МО Формула !!!!!!'!IZ12</f>
        <v>18</v>
      </c>
      <c r="AQ15" s="10">
        <f t="shared" si="9"/>
        <v>1377</v>
      </c>
      <c r="AR15" s="64">
        <f>'[1]Свод МО Формула !!!!!!'!HD12</f>
        <v>377</v>
      </c>
      <c r="AS15" s="64">
        <f>'[1]Свод МО Формула !!!!!!'!HJ12</f>
        <v>1000</v>
      </c>
      <c r="AT15" s="64">
        <f>'[1]Свод МО Формула !!!!!!'!JF12</f>
        <v>0</v>
      </c>
      <c r="AU15" s="64">
        <f>'[1]Свод МО Формула !!!!!!'!JL12</f>
        <v>0</v>
      </c>
      <c r="AV15" s="11">
        <f>B15-'[1]Свод МО Формула !!!!!!'!KT12</f>
        <v>0</v>
      </c>
    </row>
    <row r="16" spans="1:48" s="11" customFormat="1" ht="15.75" customHeight="1" x14ac:dyDescent="0.25">
      <c r="A16" s="12" t="s">
        <v>55</v>
      </c>
      <c r="B16" s="7">
        <f t="shared" si="1"/>
        <v>33247</v>
      </c>
      <c r="C16" s="8">
        <f t="shared" si="2"/>
        <v>2710.0000000000005</v>
      </c>
      <c r="D16" s="9">
        <f>'[1]Свод МО Формула !!!!!!'!B13</f>
        <v>2710.0000000000005</v>
      </c>
      <c r="E16" s="9">
        <f>'[1]Свод МО Формула !!!!!!'!H13</f>
        <v>0</v>
      </c>
      <c r="F16" s="9">
        <f>'[1]Свод МО Формула !!!!!!'!N13</f>
        <v>0</v>
      </c>
      <c r="G16" s="8">
        <f t="shared" si="3"/>
        <v>545</v>
      </c>
      <c r="H16" s="9">
        <f>'[1]Свод МО Формула !!!!!!'!V13</f>
        <v>545</v>
      </c>
      <c r="I16" s="9">
        <f>'[1]Свод МО Формула !!!!!!'!AJ13</f>
        <v>0</v>
      </c>
      <c r="J16" s="9">
        <f>'[1]Свод МО Формула !!!!!!'!AC13</f>
        <v>0</v>
      </c>
      <c r="K16" s="9">
        <f>'[1]Свод МО Формула !!!!!!'!AX13</f>
        <v>0</v>
      </c>
      <c r="L16" s="9"/>
      <c r="M16" s="8">
        <f t="shared" si="0"/>
        <v>334</v>
      </c>
      <c r="N16" s="9">
        <f>'[1]Свод МО Формула !!!!!!'!BL13</f>
        <v>166</v>
      </c>
      <c r="O16" s="9">
        <f>'[1]Свод МО Формула !!!!!!'!BR13</f>
        <v>168</v>
      </c>
      <c r="P16" s="9">
        <f>'[1]Свод МО Формула !!!!!!'!CW13</f>
        <v>0</v>
      </c>
      <c r="Q16" s="9">
        <f>'[1]Свод МО Формула !!!!!!'!CE13</f>
        <v>0</v>
      </c>
      <c r="R16" s="9">
        <f t="shared" si="4"/>
        <v>29658</v>
      </c>
      <c r="S16" s="9">
        <f>'[1]Свод МО Формула !!!!!!'!KM13</f>
        <v>16209</v>
      </c>
      <c r="T16" s="8">
        <f t="shared" si="5"/>
        <v>14941</v>
      </c>
      <c r="U16" s="9">
        <f>'[1]Свод МО Формула !!!!!!'!DJ13</f>
        <v>13847</v>
      </c>
      <c r="V16" s="9">
        <f>'[1]Свод МО Формула !!!!!!'!DR13</f>
        <v>1094</v>
      </c>
      <c r="W16" s="9">
        <f>'[1]Свод МО Формула !!!!!!'!DX13</f>
        <v>0</v>
      </c>
      <c r="X16" s="8">
        <f>'[1]Свод МО Формула !!!!!!'!KF13</f>
        <v>4035</v>
      </c>
      <c r="Y16" s="62">
        <f t="shared" si="10"/>
        <v>10682</v>
      </c>
      <c r="Z16" s="8">
        <f t="shared" si="6"/>
        <v>7400</v>
      </c>
      <c r="AA16" s="63">
        <f>'[1]Свод МО Формула !!!!!!'!ET13</f>
        <v>379</v>
      </c>
      <c r="AB16" s="64">
        <f>'[1]Свод МО Формула !!!!!!'!EL13</f>
        <v>2584</v>
      </c>
      <c r="AC16" s="64">
        <f>'[1]Свод МО Формула !!!!!!'!GJ13</f>
        <v>0</v>
      </c>
      <c r="AD16" s="64">
        <f>'[1]Свод МО Формула !!!!!!'!FF13</f>
        <v>1848</v>
      </c>
      <c r="AE16" s="64">
        <f>'[1]Свод МО Формула !!!!!!'!FN13</f>
        <v>885</v>
      </c>
      <c r="AF16" s="64">
        <f>'[1]Свод МО Формула !!!!!!'!GD13</f>
        <v>0</v>
      </c>
      <c r="AG16" s="64">
        <f>'[1]Свод МО Формула !!!!!!'!EZ13</f>
        <v>0</v>
      </c>
      <c r="AH16" s="64"/>
      <c r="AI16" s="64">
        <f>'[1]Свод МО Формула !!!!!!'!IN13</f>
        <v>0</v>
      </c>
      <c r="AJ16" s="10">
        <f>'[1]Свод МО Формула !!!!!!'!FV13</f>
        <v>1704</v>
      </c>
      <c r="AK16" s="10">
        <f t="shared" si="7"/>
        <v>3282</v>
      </c>
      <c r="AL16" s="10">
        <f t="shared" si="8"/>
        <v>1311</v>
      </c>
      <c r="AM16" s="64">
        <f>'[1]Свод МО Формула !!!!!!'!IH13</f>
        <v>1221</v>
      </c>
      <c r="AN16" s="64"/>
      <c r="AO16" s="64">
        <f>'[1]Свод МО Формула !!!!!!'!IT13</f>
        <v>75</v>
      </c>
      <c r="AP16" s="64">
        <f>'[1]Свод МО Формула !!!!!!'!IZ13</f>
        <v>15</v>
      </c>
      <c r="AQ16" s="10">
        <f t="shared" si="9"/>
        <v>1971</v>
      </c>
      <c r="AR16" s="64">
        <f>'[1]Свод МО Формула !!!!!!'!HD13</f>
        <v>776</v>
      </c>
      <c r="AS16" s="64">
        <f>'[1]Свод МО Формула !!!!!!'!HJ13</f>
        <v>1195</v>
      </c>
      <c r="AT16" s="64">
        <f>'[1]Свод МО Формула !!!!!!'!JF13</f>
        <v>0</v>
      </c>
      <c r="AU16" s="64">
        <f>'[1]Свод МО Формула !!!!!!'!JL13</f>
        <v>0</v>
      </c>
      <c r="AV16" s="11">
        <f>B16-'[1]Свод МО Формула !!!!!!'!KT13</f>
        <v>0</v>
      </c>
    </row>
    <row r="17" spans="1:151" s="11" customFormat="1" ht="15.75" customHeight="1" x14ac:dyDescent="0.25">
      <c r="A17" s="12" t="s">
        <v>56</v>
      </c>
      <c r="B17" s="7">
        <f t="shared" si="1"/>
        <v>83226</v>
      </c>
      <c r="C17" s="8">
        <f t="shared" si="2"/>
        <v>4265</v>
      </c>
      <c r="D17" s="9">
        <f>'[1]Свод МО Формула !!!!!!'!B14</f>
        <v>4265</v>
      </c>
      <c r="E17" s="9">
        <f>'[1]Свод МО Формула !!!!!!'!H14</f>
        <v>0</v>
      </c>
      <c r="F17" s="9">
        <f>'[1]Свод МО Формула !!!!!!'!N14</f>
        <v>0</v>
      </c>
      <c r="G17" s="8">
        <f t="shared" si="3"/>
        <v>847</v>
      </c>
      <c r="H17" s="9">
        <f>'[1]Свод МО Формула !!!!!!'!V14</f>
        <v>847</v>
      </c>
      <c r="I17" s="9">
        <f>'[1]Свод МО Формула !!!!!!'!AJ14</f>
        <v>0</v>
      </c>
      <c r="J17" s="9">
        <f>'[1]Свод МО Формула !!!!!!'!AC14</f>
        <v>0</v>
      </c>
      <c r="K17" s="9">
        <f>'[1]Свод МО Формула !!!!!!'!AX14</f>
        <v>0</v>
      </c>
      <c r="L17" s="9"/>
      <c r="M17" s="8">
        <f t="shared" si="0"/>
        <v>472</v>
      </c>
      <c r="N17" s="9">
        <f>'[1]Свод МО Формула !!!!!!'!BL14</f>
        <v>472</v>
      </c>
      <c r="O17" s="9">
        <f>'[1]Свод МО Формула !!!!!!'!BR14</f>
        <v>0</v>
      </c>
      <c r="P17" s="9">
        <f>'[1]Свод МО Формула !!!!!!'!CW14</f>
        <v>0</v>
      </c>
      <c r="Q17" s="9">
        <f>'[1]Свод МО Формула !!!!!!'!CE14</f>
        <v>0</v>
      </c>
      <c r="R17" s="9">
        <f t="shared" si="4"/>
        <v>77642</v>
      </c>
      <c r="S17" s="9">
        <f>'[1]Свод МО Формула !!!!!!'!KM14</f>
        <v>51106</v>
      </c>
      <c r="T17" s="8">
        <f t="shared" si="5"/>
        <v>19970</v>
      </c>
      <c r="U17" s="9">
        <f>'[1]Свод МО Формула !!!!!!'!DJ14</f>
        <v>18151</v>
      </c>
      <c r="V17" s="9">
        <f>'[1]Свод МО Формула !!!!!!'!DR14</f>
        <v>1227</v>
      </c>
      <c r="W17" s="13">
        <f>'[1]Свод МО Формула !!!!!!'!DX14</f>
        <v>592</v>
      </c>
      <c r="X17" s="8">
        <f>'[1]Свод МО Формула !!!!!!'!KF14</f>
        <v>8645</v>
      </c>
      <c r="Y17" s="62">
        <f t="shared" si="10"/>
        <v>49027</v>
      </c>
      <c r="Z17" s="8">
        <f t="shared" si="6"/>
        <v>45047</v>
      </c>
      <c r="AA17" s="63">
        <f>'[1]Свод МО Формула !!!!!!'!ET14</f>
        <v>1940</v>
      </c>
      <c r="AB17" s="64">
        <f>'[1]Свод МО Формула !!!!!!'!EL14</f>
        <v>6535</v>
      </c>
      <c r="AC17" s="64">
        <f>'[1]Свод МО Формула !!!!!!'!GJ14</f>
        <v>0</v>
      </c>
      <c r="AD17" s="64">
        <f>'[1]Свод МО Формула !!!!!!'!FF14</f>
        <v>7509</v>
      </c>
      <c r="AE17" s="64">
        <f>'[1]Свод МО Формула !!!!!!'!FN14</f>
        <v>10188</v>
      </c>
      <c r="AF17" s="64">
        <f>'[1]Свод МО Формула !!!!!!'!GD14</f>
        <v>0</v>
      </c>
      <c r="AG17" s="64">
        <f>'[1]Свод МО Формула !!!!!!'!EZ14</f>
        <v>0</v>
      </c>
      <c r="AH17" s="64"/>
      <c r="AI17" s="64">
        <f>'[1]Свод МО Формула !!!!!!'!IN14</f>
        <v>25</v>
      </c>
      <c r="AJ17" s="10">
        <f>'[1]Свод МО Формула !!!!!!'!FV14</f>
        <v>18850</v>
      </c>
      <c r="AK17" s="10">
        <f t="shared" si="7"/>
        <v>3980</v>
      </c>
      <c r="AL17" s="10">
        <f t="shared" si="8"/>
        <v>1591</v>
      </c>
      <c r="AM17" s="64">
        <f>'[1]Свод МО Формула !!!!!!'!IH14</f>
        <v>1411</v>
      </c>
      <c r="AN17" s="64"/>
      <c r="AO17" s="64">
        <f>'[1]Свод МО Формула !!!!!!'!IT14</f>
        <v>95</v>
      </c>
      <c r="AP17" s="64">
        <f>'[1]Свод МО Формула !!!!!!'!IZ14</f>
        <v>85</v>
      </c>
      <c r="AQ17" s="10">
        <f>AR17+AS17</f>
        <v>2389</v>
      </c>
      <c r="AR17" s="64">
        <f>'[1]Свод МО Формула !!!!!!'!HD14</f>
        <v>829</v>
      </c>
      <c r="AS17" s="64">
        <f>'[1]Свод МО Формула !!!!!!'!HJ14</f>
        <v>1560</v>
      </c>
      <c r="AT17" s="64">
        <f>'[1]Свод МО Формула !!!!!!'!JF14</f>
        <v>0</v>
      </c>
      <c r="AU17" s="64">
        <f>'[1]Свод МО Формула !!!!!!'!JL14</f>
        <v>0</v>
      </c>
      <c r="AV17" s="11">
        <f>B17-'[1]Свод МО Формула !!!!!!'!KT14</f>
        <v>592</v>
      </c>
    </row>
    <row r="18" spans="1:151" s="11" customFormat="1" ht="15.75" customHeight="1" x14ac:dyDescent="0.25">
      <c r="A18" s="12" t="s">
        <v>57</v>
      </c>
      <c r="B18" s="7">
        <f t="shared" si="1"/>
        <v>33026</v>
      </c>
      <c r="C18" s="8">
        <f t="shared" si="2"/>
        <v>3190.9999999999995</v>
      </c>
      <c r="D18" s="9">
        <f>'[1]Свод МО Формула !!!!!!'!B15</f>
        <v>3190.9999999999995</v>
      </c>
      <c r="E18" s="9">
        <f>'[1]Свод МО Формула !!!!!!'!H15</f>
        <v>0</v>
      </c>
      <c r="F18" s="9">
        <f>'[1]Свод МО Формула !!!!!!'!N15</f>
        <v>0</v>
      </c>
      <c r="G18" s="8">
        <f t="shared" si="3"/>
        <v>805</v>
      </c>
      <c r="H18" s="9">
        <f>'[1]Свод МО Формула !!!!!!'!V15</f>
        <v>805</v>
      </c>
      <c r="I18" s="9">
        <f>'[1]Свод МО Формула !!!!!!'!AJ15</f>
        <v>0</v>
      </c>
      <c r="J18" s="9">
        <f>'[1]Свод МО Формула !!!!!!'!AC15</f>
        <v>0</v>
      </c>
      <c r="K18" s="9">
        <f>'[1]Свод МО Формула !!!!!!'!AX15</f>
        <v>0</v>
      </c>
      <c r="L18" s="9"/>
      <c r="M18" s="8">
        <f t="shared" si="0"/>
        <v>108</v>
      </c>
      <c r="N18" s="9">
        <f>'[1]Свод МО Формула !!!!!!'!BL15</f>
        <v>0</v>
      </c>
      <c r="O18" s="9">
        <f>'[1]Свод МО Формула !!!!!!'!BR15</f>
        <v>108</v>
      </c>
      <c r="P18" s="9">
        <f>'[1]Свод МО Формула !!!!!!'!CW15</f>
        <v>0</v>
      </c>
      <c r="Q18" s="9">
        <f>'[1]Свод МО Формула !!!!!!'!CE15</f>
        <v>0</v>
      </c>
      <c r="R18" s="9">
        <f t="shared" si="4"/>
        <v>28922</v>
      </c>
      <c r="S18" s="9">
        <f>'[1]Свод МО Формула !!!!!!'!KM15</f>
        <v>14985</v>
      </c>
      <c r="T18" s="8">
        <f t="shared" si="5"/>
        <v>8871</v>
      </c>
      <c r="U18" s="9">
        <f>'[1]Свод МО Формула !!!!!!'!DJ15</f>
        <v>8259</v>
      </c>
      <c r="V18" s="9">
        <f>'[1]Свод МО Формула !!!!!!'!DR15</f>
        <v>612</v>
      </c>
      <c r="W18" s="9">
        <f>'[1]Свод МО Формула !!!!!!'!DX15</f>
        <v>0</v>
      </c>
      <c r="X18" s="8">
        <f>'[1]Свод МО Формула !!!!!!'!KF15</f>
        <v>4584</v>
      </c>
      <c r="Y18" s="62">
        <f t="shared" si="10"/>
        <v>15467</v>
      </c>
      <c r="Z18" s="8">
        <f t="shared" si="6"/>
        <v>12129</v>
      </c>
      <c r="AA18" s="63">
        <f>'[1]Свод МО Формула !!!!!!'!ET15</f>
        <v>840</v>
      </c>
      <c r="AB18" s="64">
        <f>'[1]Свод МО Формула !!!!!!'!EL15</f>
        <v>4315</v>
      </c>
      <c r="AC18" s="64">
        <f>'[1]Свод МО Формула !!!!!!'!GJ15</f>
        <v>0</v>
      </c>
      <c r="AD18" s="64">
        <f>'[1]Свод МО Формула !!!!!!'!FF15</f>
        <v>1729</v>
      </c>
      <c r="AE18" s="64">
        <f>'[1]Свод МО Формула !!!!!!'!FN15</f>
        <v>2917</v>
      </c>
      <c r="AF18" s="64">
        <f>'[1]Свод МО Формула !!!!!!'!GD15</f>
        <v>0</v>
      </c>
      <c r="AG18" s="64">
        <f>'[1]Свод МО Формула !!!!!!'!EZ15</f>
        <v>0</v>
      </c>
      <c r="AH18" s="64"/>
      <c r="AI18" s="64">
        <f>'[1]Свод МО Формула !!!!!!'!IN15</f>
        <v>24</v>
      </c>
      <c r="AJ18" s="10">
        <f>'[1]Свод МО Формула !!!!!!'!FV15</f>
        <v>2304</v>
      </c>
      <c r="AK18" s="10">
        <f t="shared" si="7"/>
        <v>3338</v>
      </c>
      <c r="AL18" s="10">
        <f t="shared" si="8"/>
        <v>1669</v>
      </c>
      <c r="AM18" s="64">
        <f>'[1]Свод МО Формула !!!!!!'!IH15</f>
        <v>1568</v>
      </c>
      <c r="AN18" s="64"/>
      <c r="AO18" s="64">
        <f>'[1]Свод МО Формула !!!!!!'!IT15</f>
        <v>53</v>
      </c>
      <c r="AP18" s="64">
        <f>'[1]Свод МО Формула !!!!!!'!IZ15</f>
        <v>48</v>
      </c>
      <c r="AQ18" s="10">
        <f t="shared" si="9"/>
        <v>1669</v>
      </c>
      <c r="AR18" s="64">
        <f>'[1]Свод МО Формула !!!!!!'!HD15</f>
        <v>431</v>
      </c>
      <c r="AS18" s="64">
        <f>'[1]Свод МО Формула !!!!!!'!HJ15</f>
        <v>1238</v>
      </c>
      <c r="AT18" s="64">
        <f>'[1]Свод МО Формула !!!!!!'!JF15</f>
        <v>0</v>
      </c>
      <c r="AU18" s="64">
        <f>'[1]Свод МО Формула !!!!!!'!JL15</f>
        <v>0</v>
      </c>
      <c r="AV18" s="11">
        <f>B18-'[1]Свод МО Формула !!!!!!'!KT15</f>
        <v>0</v>
      </c>
    </row>
    <row r="19" spans="1:151" s="11" customFormat="1" ht="15.75" customHeight="1" x14ac:dyDescent="0.25">
      <c r="A19" s="12" t="s">
        <v>58</v>
      </c>
      <c r="B19" s="7">
        <f t="shared" si="1"/>
        <v>62068</v>
      </c>
      <c r="C19" s="8">
        <f t="shared" si="2"/>
        <v>2635.9999999999995</v>
      </c>
      <c r="D19" s="9">
        <f>'[1]Свод МО Формула !!!!!!'!B16</f>
        <v>2635.9999999999995</v>
      </c>
      <c r="E19" s="9">
        <f>'[1]Свод МО Формула !!!!!!'!H16</f>
        <v>0</v>
      </c>
      <c r="F19" s="9">
        <f>'[1]Свод МО Формула !!!!!!'!N16</f>
        <v>0</v>
      </c>
      <c r="G19" s="8">
        <f t="shared" si="3"/>
        <v>845</v>
      </c>
      <c r="H19" s="9">
        <f>'[1]Свод МО Формула !!!!!!'!V16</f>
        <v>845</v>
      </c>
      <c r="I19" s="9">
        <f>'[1]Свод МО Формула !!!!!!'!AJ16</f>
        <v>0</v>
      </c>
      <c r="J19" s="9">
        <f>'[1]Свод МО Формула !!!!!!'!AC16</f>
        <v>0</v>
      </c>
      <c r="K19" s="9">
        <f>'[1]Свод МО Формула !!!!!!'!AX16</f>
        <v>0</v>
      </c>
      <c r="L19" s="9"/>
      <c r="M19" s="8">
        <f t="shared" si="0"/>
        <v>1023</v>
      </c>
      <c r="N19" s="9">
        <f>'[1]Свод МО Формула !!!!!!'!BL16</f>
        <v>151</v>
      </c>
      <c r="O19" s="9">
        <f>'[1]Свод МО Формула !!!!!!'!BR16</f>
        <v>872</v>
      </c>
      <c r="P19" s="9">
        <f>'[1]Свод МО Формула !!!!!!'!CW16</f>
        <v>0</v>
      </c>
      <c r="Q19" s="9">
        <f>'[1]Свод МО Формула !!!!!!'!CE16</f>
        <v>0</v>
      </c>
      <c r="R19" s="9">
        <f t="shared" si="4"/>
        <v>57564</v>
      </c>
      <c r="S19" s="9">
        <f>'[1]Свод МО Формула !!!!!!'!KM16</f>
        <v>33071</v>
      </c>
      <c r="T19" s="8">
        <f t="shared" si="5"/>
        <v>20625</v>
      </c>
      <c r="U19" s="9">
        <f>'[1]Свод МО Формула !!!!!!'!DJ16</f>
        <v>18432</v>
      </c>
      <c r="V19" s="9">
        <f>'[1]Свод МО Формула !!!!!!'!DR16</f>
        <v>1493</v>
      </c>
      <c r="W19" s="13">
        <f>'[1]Свод МО Формула !!!!!!'!DX16</f>
        <v>700</v>
      </c>
      <c r="X19" s="8">
        <f>'[1]Свод МО Формула !!!!!!'!KF16</f>
        <v>6900</v>
      </c>
      <c r="Y19" s="62">
        <f t="shared" si="10"/>
        <v>30039</v>
      </c>
      <c r="Z19" s="8">
        <f t="shared" si="6"/>
        <v>23897</v>
      </c>
      <c r="AA19" s="63">
        <f>'[1]Свод МО Формула !!!!!!'!ET16</f>
        <v>559</v>
      </c>
      <c r="AB19" s="64">
        <f>'[1]Свод МО Формула !!!!!!'!EL16</f>
        <v>5743</v>
      </c>
      <c r="AC19" s="64">
        <f>'[1]Свод МО Формула !!!!!!'!GJ16</f>
        <v>0</v>
      </c>
      <c r="AD19" s="64">
        <f>'[1]Свод МО Формула !!!!!!'!FF16</f>
        <v>7197</v>
      </c>
      <c r="AE19" s="64">
        <f>'[1]Свод МО Формула !!!!!!'!FN16</f>
        <v>3780</v>
      </c>
      <c r="AF19" s="64">
        <f>'[1]Свод МО Формула !!!!!!'!GD16</f>
        <v>0</v>
      </c>
      <c r="AG19" s="64">
        <f>'[1]Свод МО Формула !!!!!!'!EZ16</f>
        <v>0</v>
      </c>
      <c r="AH19" s="64"/>
      <c r="AI19" s="64">
        <f>'[1]Свод МО Формула !!!!!!'!IN16</f>
        <v>29</v>
      </c>
      <c r="AJ19" s="10">
        <f>'[1]Свод МО Формула !!!!!!'!FV16</f>
        <v>6589</v>
      </c>
      <c r="AK19" s="10">
        <f t="shared" si="7"/>
        <v>6142</v>
      </c>
      <c r="AL19" s="10">
        <f t="shared" si="8"/>
        <v>2472</v>
      </c>
      <c r="AM19" s="64">
        <f>'[1]Свод МО Формула !!!!!!'!IH16</f>
        <v>2189</v>
      </c>
      <c r="AN19" s="64"/>
      <c r="AO19" s="64">
        <f>'[1]Свод МО Формула !!!!!!'!IT16</f>
        <v>163</v>
      </c>
      <c r="AP19" s="64">
        <f>'[1]Свод МО Формула !!!!!!'!IZ16</f>
        <v>120</v>
      </c>
      <c r="AQ19" s="10">
        <f t="shared" si="9"/>
        <v>3670</v>
      </c>
      <c r="AR19" s="64">
        <f>'[1]Свод МО Формула !!!!!!'!HD16</f>
        <v>2114</v>
      </c>
      <c r="AS19" s="64">
        <f>'[1]Свод МО Формула !!!!!!'!HJ16</f>
        <v>1556</v>
      </c>
      <c r="AT19" s="64">
        <f>'[1]Свод МО Формула !!!!!!'!JF16</f>
        <v>0</v>
      </c>
      <c r="AU19" s="64">
        <f>'[1]Свод МО Формула !!!!!!'!JL16</f>
        <v>0</v>
      </c>
      <c r="AV19" s="11">
        <f>B19-'[1]Свод МО Формула !!!!!!'!KT16</f>
        <v>700</v>
      </c>
    </row>
    <row r="20" spans="1:151" s="11" customFormat="1" ht="15.75" customHeight="1" x14ac:dyDescent="0.25">
      <c r="A20" s="12" t="s">
        <v>59</v>
      </c>
      <c r="B20" s="7">
        <f t="shared" si="1"/>
        <v>38328</v>
      </c>
      <c r="C20" s="8">
        <f t="shared" si="2"/>
        <v>2073</v>
      </c>
      <c r="D20" s="9">
        <f>'[1]Свод МО Формула !!!!!!'!B17</f>
        <v>2073</v>
      </c>
      <c r="E20" s="9">
        <f>'[1]Свод МО Формула !!!!!!'!H17</f>
        <v>0</v>
      </c>
      <c r="F20" s="9">
        <f>'[1]Свод МО Формула !!!!!!'!N17</f>
        <v>0</v>
      </c>
      <c r="G20" s="8">
        <f t="shared" si="3"/>
        <v>560</v>
      </c>
      <c r="H20" s="9">
        <f>'[1]Свод МО Формула !!!!!!'!V17</f>
        <v>560</v>
      </c>
      <c r="I20" s="9">
        <f>'[1]Свод МО Формула !!!!!!'!AJ17</f>
        <v>0</v>
      </c>
      <c r="J20" s="9">
        <f>'[1]Свод МО Формула !!!!!!'!AC17</f>
        <v>0</v>
      </c>
      <c r="K20" s="9">
        <f>'[1]Свод МО Формула !!!!!!'!AX17</f>
        <v>0</v>
      </c>
      <c r="L20" s="9"/>
      <c r="M20" s="8">
        <f t="shared" si="0"/>
        <v>485</v>
      </c>
      <c r="N20" s="9">
        <f>'[1]Свод МО Формула !!!!!!'!BL17</f>
        <v>178</v>
      </c>
      <c r="O20" s="9">
        <f>'[1]Свод МО Формула !!!!!!'!BR17</f>
        <v>307</v>
      </c>
      <c r="P20" s="9">
        <f>'[1]Свод МО Формула !!!!!!'!CW17</f>
        <v>0</v>
      </c>
      <c r="Q20" s="9">
        <f>'[1]Свод МО Формула !!!!!!'!CE17</f>
        <v>0</v>
      </c>
      <c r="R20" s="9">
        <f t="shared" si="4"/>
        <v>35210</v>
      </c>
      <c r="S20" s="9">
        <f>'[1]Свод МО Формула !!!!!!'!KM17</f>
        <v>18660</v>
      </c>
      <c r="T20" s="8">
        <f t="shared" si="5"/>
        <v>15256</v>
      </c>
      <c r="U20" s="9">
        <f>'[1]Свод МО Формула !!!!!!'!DJ17</f>
        <v>13510</v>
      </c>
      <c r="V20" s="9">
        <f>'[1]Свод МО Формула !!!!!!'!DR17</f>
        <v>1276</v>
      </c>
      <c r="W20" s="13">
        <f>'[1]Свод МО Формула !!!!!!'!DX17</f>
        <v>470</v>
      </c>
      <c r="X20" s="8">
        <f>'[1]Свод МО Формула !!!!!!'!KF17</f>
        <v>4434</v>
      </c>
      <c r="Y20" s="62">
        <f t="shared" si="10"/>
        <v>15520</v>
      </c>
      <c r="Z20" s="8">
        <f t="shared" si="6"/>
        <v>11696</v>
      </c>
      <c r="AA20" s="63">
        <f>'[1]Свод МО Формула !!!!!!'!ET17</f>
        <v>1080</v>
      </c>
      <c r="AB20" s="64">
        <f>'[1]Свод МО Формула !!!!!!'!EL17</f>
        <v>2014</v>
      </c>
      <c r="AC20" s="64">
        <f>'[1]Свод МО Формула !!!!!!'!GJ17</f>
        <v>0</v>
      </c>
      <c r="AD20" s="64">
        <f>'[1]Свод МО Формула !!!!!!'!FF17</f>
        <v>5319</v>
      </c>
      <c r="AE20" s="64">
        <f>'[1]Свод МО Формула !!!!!!'!FN17</f>
        <v>375</v>
      </c>
      <c r="AF20" s="64">
        <f>'[1]Свод МО Формула !!!!!!'!GD17</f>
        <v>0</v>
      </c>
      <c r="AG20" s="64">
        <f>'[1]Свод МО Формула !!!!!!'!EZ17</f>
        <v>0</v>
      </c>
      <c r="AH20" s="64"/>
      <c r="AI20" s="64">
        <f>'[1]Свод МО Формула !!!!!!'!IN17</f>
        <v>28</v>
      </c>
      <c r="AJ20" s="10">
        <f>'[1]Свод МО Формула !!!!!!'!FV17</f>
        <v>2880</v>
      </c>
      <c r="AK20" s="10">
        <f t="shared" si="7"/>
        <v>3824</v>
      </c>
      <c r="AL20" s="10">
        <f t="shared" si="8"/>
        <v>1866</v>
      </c>
      <c r="AM20" s="64">
        <f>'[1]Свод МО Формула !!!!!!'!IH17</f>
        <v>1729</v>
      </c>
      <c r="AN20" s="64"/>
      <c r="AO20" s="64">
        <f>'[1]Свод МО Формула !!!!!!'!IT17</f>
        <v>97</v>
      </c>
      <c r="AP20" s="64">
        <f>'[1]Свод МО Формула !!!!!!'!IZ17</f>
        <v>40</v>
      </c>
      <c r="AQ20" s="10">
        <f t="shared" si="9"/>
        <v>1958</v>
      </c>
      <c r="AR20" s="64">
        <f>'[1]Свод МО Формула !!!!!!'!HD17</f>
        <v>437</v>
      </c>
      <c r="AS20" s="64">
        <f>'[1]Свод МО Формула !!!!!!'!HJ17</f>
        <v>1521</v>
      </c>
      <c r="AT20" s="64">
        <f>'[1]Свод МО Формула !!!!!!'!JF17</f>
        <v>0</v>
      </c>
      <c r="AU20" s="64">
        <f>'[1]Свод МО Формула !!!!!!'!JL17</f>
        <v>0</v>
      </c>
      <c r="AV20" s="11">
        <f>B20-'[1]Свод МО Формула !!!!!!'!KT17</f>
        <v>470</v>
      </c>
    </row>
    <row r="21" spans="1:151" s="11" customFormat="1" ht="15.75" customHeight="1" x14ac:dyDescent="0.25">
      <c r="A21" s="12" t="s">
        <v>60</v>
      </c>
      <c r="B21" s="7">
        <f t="shared" si="1"/>
        <v>33114</v>
      </c>
      <c r="C21" s="8">
        <f t="shared" si="2"/>
        <v>2278</v>
      </c>
      <c r="D21" s="9">
        <f>'[1]Свод МО Формула !!!!!!'!B18</f>
        <v>2278</v>
      </c>
      <c r="E21" s="9">
        <f>'[1]Свод МО Формула !!!!!!'!H18</f>
        <v>0</v>
      </c>
      <c r="F21" s="9">
        <f>'[1]Свод МО Формула !!!!!!'!N18</f>
        <v>0</v>
      </c>
      <c r="G21" s="8">
        <f t="shared" si="3"/>
        <v>589</v>
      </c>
      <c r="H21" s="9">
        <f>'[1]Свод МО Формула !!!!!!'!V18</f>
        <v>589</v>
      </c>
      <c r="I21" s="9">
        <f>'[1]Свод МО Формула !!!!!!'!AJ18</f>
        <v>0</v>
      </c>
      <c r="J21" s="9">
        <f>'[1]Свод МО Формула !!!!!!'!AC18</f>
        <v>0</v>
      </c>
      <c r="K21" s="9">
        <f>'[1]Свод МО Формула !!!!!!'!AX18</f>
        <v>0</v>
      </c>
      <c r="L21" s="9"/>
      <c r="M21" s="8">
        <f t="shared" si="0"/>
        <v>155</v>
      </c>
      <c r="N21" s="9">
        <f>'[1]Свод МО Формула !!!!!!'!BL18</f>
        <v>0</v>
      </c>
      <c r="O21" s="9">
        <f>'[1]Свод МО Формула !!!!!!'!BR18</f>
        <v>155</v>
      </c>
      <c r="P21" s="9">
        <f>'[1]Свод МО Формула !!!!!!'!CW18</f>
        <v>0</v>
      </c>
      <c r="Q21" s="9">
        <f>'[1]Свод МО Формула !!!!!!'!CE18</f>
        <v>0</v>
      </c>
      <c r="R21" s="9">
        <f t="shared" si="4"/>
        <v>30092</v>
      </c>
      <c r="S21" s="9">
        <f>'[1]Свод МО Формула !!!!!!'!KM18</f>
        <v>13075</v>
      </c>
      <c r="T21" s="8">
        <f t="shared" si="5"/>
        <v>15134</v>
      </c>
      <c r="U21" s="9">
        <f>'[1]Свод МО Формула !!!!!!'!DJ18</f>
        <v>14114</v>
      </c>
      <c r="V21" s="9">
        <f>'[1]Свод МО Формула !!!!!!'!DR18</f>
        <v>1020</v>
      </c>
      <c r="W21" s="9">
        <f>'[1]Свод МО Формула !!!!!!'!DX18</f>
        <v>0</v>
      </c>
      <c r="X21" s="8">
        <f>'[1]Свод МО Формула !!!!!!'!KF18</f>
        <v>4303</v>
      </c>
      <c r="Y21" s="62">
        <f t="shared" si="10"/>
        <v>10655</v>
      </c>
      <c r="Z21" s="8">
        <f t="shared" si="6"/>
        <v>7482</v>
      </c>
      <c r="AA21" s="63">
        <f>'[1]Свод МО Формула !!!!!!'!ET18</f>
        <v>663</v>
      </c>
      <c r="AB21" s="64">
        <f>'[1]Свод МО Формула !!!!!!'!EL18</f>
        <v>1836</v>
      </c>
      <c r="AC21" s="64">
        <f>'[1]Свод МО Формула !!!!!!'!GJ18</f>
        <v>0</v>
      </c>
      <c r="AD21" s="64">
        <f>'[1]Свод МО Формула !!!!!!'!FF18</f>
        <v>1458</v>
      </c>
      <c r="AE21" s="64">
        <f>'[1]Свод МО Формула !!!!!!'!FN18</f>
        <v>1877</v>
      </c>
      <c r="AF21" s="64">
        <f>'[1]Свод МО Формула !!!!!!'!GD18</f>
        <v>0</v>
      </c>
      <c r="AG21" s="64">
        <f>'[1]Свод МО Формула !!!!!!'!EZ18</f>
        <v>0</v>
      </c>
      <c r="AH21" s="64"/>
      <c r="AI21" s="64">
        <f>'[1]Свод МО Формула !!!!!!'!IN18</f>
        <v>18</v>
      </c>
      <c r="AJ21" s="10">
        <f>'[1]Свод МО Формула !!!!!!'!FV18</f>
        <v>1630</v>
      </c>
      <c r="AK21" s="10">
        <f t="shared" si="7"/>
        <v>3173</v>
      </c>
      <c r="AL21" s="10">
        <f t="shared" si="8"/>
        <v>1169</v>
      </c>
      <c r="AM21" s="64">
        <f>'[1]Свод МО Формула !!!!!!'!IH18</f>
        <v>969</v>
      </c>
      <c r="AN21" s="64"/>
      <c r="AO21" s="64">
        <f>'[1]Свод МО Формула !!!!!!'!IT18</f>
        <v>100</v>
      </c>
      <c r="AP21" s="64">
        <f>'[1]Свод МО Формула !!!!!!'!IZ18</f>
        <v>100</v>
      </c>
      <c r="AQ21" s="10">
        <f t="shared" si="9"/>
        <v>2004</v>
      </c>
      <c r="AR21" s="64">
        <f>'[1]Свод МО Формула !!!!!!'!HD18</f>
        <v>770</v>
      </c>
      <c r="AS21" s="64">
        <f>'[1]Свод МО Формула !!!!!!'!HJ18</f>
        <v>1234</v>
      </c>
      <c r="AT21" s="64">
        <f>'[1]Свод МО Формула !!!!!!'!JF18</f>
        <v>0</v>
      </c>
      <c r="AU21" s="64">
        <f>'[1]Свод МО Формула !!!!!!'!JL18</f>
        <v>0</v>
      </c>
      <c r="AV21" s="11">
        <f>B21-'[1]Свод МО Формула !!!!!!'!KT18</f>
        <v>0</v>
      </c>
    </row>
    <row r="22" spans="1:151" s="11" customFormat="1" ht="15.75" customHeight="1" x14ac:dyDescent="0.25">
      <c r="A22" s="12" t="s">
        <v>61</v>
      </c>
      <c r="B22" s="7">
        <f t="shared" si="1"/>
        <v>124786</v>
      </c>
      <c r="C22" s="8">
        <f t="shared" si="2"/>
        <v>3795</v>
      </c>
      <c r="D22" s="9">
        <f>'[1]Свод МО Формула !!!!!!'!B19</f>
        <v>3795</v>
      </c>
      <c r="E22" s="9">
        <f>'[1]Свод МО Формула !!!!!!'!H19</f>
        <v>0</v>
      </c>
      <c r="F22" s="9">
        <f>'[1]Свод МО Формула !!!!!!'!N19</f>
        <v>0</v>
      </c>
      <c r="G22" s="8">
        <f t="shared" si="3"/>
        <v>1802</v>
      </c>
      <c r="H22" s="9">
        <f>'[1]Свод МО Формула !!!!!!'!V19</f>
        <v>1802</v>
      </c>
      <c r="I22" s="9">
        <f>'[1]Свод МО Формула !!!!!!'!AJ19</f>
        <v>0</v>
      </c>
      <c r="J22" s="9">
        <f>'[1]Свод МО Формула !!!!!!'!AC19</f>
        <v>0</v>
      </c>
      <c r="K22" s="9">
        <f>'[1]Свод МО Формула !!!!!!'!AX19</f>
        <v>0</v>
      </c>
      <c r="L22" s="9"/>
      <c r="M22" s="8">
        <f t="shared" si="0"/>
        <v>1176</v>
      </c>
      <c r="N22" s="9">
        <f>'[1]Свод МО Формула !!!!!!'!BL19</f>
        <v>384</v>
      </c>
      <c r="O22" s="9">
        <f>'[1]Свод МО Формула !!!!!!'!BR19</f>
        <v>792</v>
      </c>
      <c r="P22" s="9">
        <f>'[1]Свод МО Формула !!!!!!'!CW19</f>
        <v>0</v>
      </c>
      <c r="Q22" s="9">
        <f>'[1]Свод МО Формула !!!!!!'!CE19</f>
        <v>0</v>
      </c>
      <c r="R22" s="9">
        <f t="shared" si="4"/>
        <v>118013</v>
      </c>
      <c r="S22" s="9">
        <f>'[1]Свод МО Формула !!!!!!'!KM19</f>
        <v>72988</v>
      </c>
      <c r="T22" s="8">
        <f t="shared" si="5"/>
        <v>39554</v>
      </c>
      <c r="U22" s="9">
        <f>'[1]Свод МО Формула !!!!!!'!DJ19</f>
        <v>35911</v>
      </c>
      <c r="V22" s="9">
        <f>'[1]Свод МО Формула !!!!!!'!DR19</f>
        <v>2084</v>
      </c>
      <c r="W22" s="13">
        <f>'[1]Свод МО Формула !!!!!!'!DX19</f>
        <v>1559</v>
      </c>
      <c r="X22" s="8">
        <f>'[1]Свод МО Формула !!!!!!'!KF19</f>
        <v>12794</v>
      </c>
      <c r="Y22" s="62">
        <f t="shared" si="10"/>
        <v>65665</v>
      </c>
      <c r="Z22" s="8">
        <f t="shared" si="6"/>
        <v>56945</v>
      </c>
      <c r="AA22" s="63">
        <f>'[1]Свод МО Формула !!!!!!'!ET19</f>
        <v>1728</v>
      </c>
      <c r="AB22" s="64">
        <f>'[1]Свод МО Формула !!!!!!'!EL19</f>
        <v>23269</v>
      </c>
      <c r="AC22" s="64">
        <f>'[1]Свод МО Формула !!!!!!'!GJ19</f>
        <v>0</v>
      </c>
      <c r="AD22" s="64">
        <f>'[1]Свод МО Формула !!!!!!'!FF19</f>
        <v>2496</v>
      </c>
      <c r="AE22" s="64">
        <f>'[1]Свод МО Формула !!!!!!'!FN19</f>
        <v>20172</v>
      </c>
      <c r="AF22" s="64">
        <f>'[1]Свод МО Формула !!!!!!'!GD19</f>
        <v>0</v>
      </c>
      <c r="AG22" s="64">
        <f>'[1]Свод МО Формула !!!!!!'!EZ19</f>
        <v>0</v>
      </c>
      <c r="AH22" s="64"/>
      <c r="AI22" s="64">
        <f>'[1]Свод МО Формула !!!!!!'!IN19</f>
        <v>40</v>
      </c>
      <c r="AJ22" s="10">
        <f>'[1]Свод МО Формула !!!!!!'!FV19</f>
        <v>9240</v>
      </c>
      <c r="AK22" s="10">
        <f t="shared" si="7"/>
        <v>8720</v>
      </c>
      <c r="AL22" s="10">
        <f t="shared" si="8"/>
        <v>3222</v>
      </c>
      <c r="AM22" s="64">
        <f>'[1]Свод МО Формула !!!!!!'!IH19</f>
        <v>2978</v>
      </c>
      <c r="AN22" s="64"/>
      <c r="AO22" s="64">
        <f>'[1]Свод МО Формула !!!!!!'!IT19</f>
        <v>194</v>
      </c>
      <c r="AP22" s="64">
        <f>'[1]Свод МО Формула !!!!!!'!IZ19</f>
        <v>50</v>
      </c>
      <c r="AQ22" s="10">
        <f t="shared" si="9"/>
        <v>5498</v>
      </c>
      <c r="AR22" s="64">
        <f>'[1]Свод МО Формула !!!!!!'!HD19</f>
        <v>2162</v>
      </c>
      <c r="AS22" s="64">
        <f>'[1]Свод МО Формула !!!!!!'!HJ19</f>
        <v>3336</v>
      </c>
      <c r="AT22" s="64">
        <f>'[1]Свод МО Формула !!!!!!'!JF19</f>
        <v>0</v>
      </c>
      <c r="AU22" s="64">
        <f>'[1]Свод МО Формула !!!!!!'!JL19</f>
        <v>0</v>
      </c>
      <c r="AV22" s="11">
        <f>B22-'[1]Свод МО Формула !!!!!!'!KT19</f>
        <v>1559</v>
      </c>
    </row>
    <row r="23" spans="1:151" s="11" customFormat="1" ht="15.75" customHeight="1" x14ac:dyDescent="0.25">
      <c r="A23" s="12" t="s">
        <v>62</v>
      </c>
      <c r="B23" s="7">
        <f t="shared" si="1"/>
        <v>32528</v>
      </c>
      <c r="C23" s="8">
        <f t="shared" si="2"/>
        <v>1596</v>
      </c>
      <c r="D23" s="9">
        <f>'[1]Свод МО Формула !!!!!!'!B20</f>
        <v>1596</v>
      </c>
      <c r="E23" s="9">
        <f>'[1]Свод МО Формула !!!!!!'!H20</f>
        <v>0</v>
      </c>
      <c r="F23" s="9">
        <f>'[1]Свод МО Формула !!!!!!'!N20</f>
        <v>0</v>
      </c>
      <c r="G23" s="8">
        <f t="shared" si="3"/>
        <v>403</v>
      </c>
      <c r="H23" s="9">
        <f>'[1]Свод МО Формула !!!!!!'!V20</f>
        <v>403</v>
      </c>
      <c r="I23" s="9">
        <f>'[1]Свод МО Формула !!!!!!'!AJ20</f>
        <v>0</v>
      </c>
      <c r="J23" s="9">
        <f>'[1]Свод МО Формула !!!!!!'!AC20</f>
        <v>0</v>
      </c>
      <c r="K23" s="9">
        <f>'[1]Свод МО Формула !!!!!!'!AX20</f>
        <v>0</v>
      </c>
      <c r="L23" s="9"/>
      <c r="M23" s="8">
        <f t="shared" si="0"/>
        <v>312</v>
      </c>
      <c r="N23" s="9">
        <f>'[1]Свод МО Формула !!!!!!'!BL20</f>
        <v>176</v>
      </c>
      <c r="O23" s="9">
        <f>'[1]Свод МО Формула !!!!!!'!BR20</f>
        <v>136</v>
      </c>
      <c r="P23" s="9">
        <f>'[1]Свод МО Формула !!!!!!'!CW20</f>
        <v>0</v>
      </c>
      <c r="Q23" s="9">
        <f>'[1]Свод МО Формула !!!!!!'!CE20</f>
        <v>0</v>
      </c>
      <c r="R23" s="9">
        <f t="shared" si="4"/>
        <v>30217</v>
      </c>
      <c r="S23" s="9">
        <f>'[1]Свод МО Формула !!!!!!'!KM20</f>
        <v>12431</v>
      </c>
      <c r="T23" s="8">
        <f t="shared" si="5"/>
        <v>12143</v>
      </c>
      <c r="U23" s="9">
        <f>'[1]Свод МО Формула !!!!!!'!DJ20</f>
        <v>11532</v>
      </c>
      <c r="V23" s="9">
        <f>'[1]Свод МО Формула !!!!!!'!DR20</f>
        <v>611</v>
      </c>
      <c r="W23" s="9">
        <f>'[1]Свод МО Формула !!!!!!'!DX20</f>
        <v>0</v>
      </c>
      <c r="X23" s="8">
        <f>'[1]Свод МО Формула !!!!!!'!KF20</f>
        <v>4600</v>
      </c>
      <c r="Y23" s="62">
        <f t="shared" si="10"/>
        <v>13474</v>
      </c>
      <c r="Z23" s="8">
        <f t="shared" si="6"/>
        <v>10183</v>
      </c>
      <c r="AA23" s="63">
        <f>'[1]Свод МО Формула !!!!!!'!ET20</f>
        <v>496</v>
      </c>
      <c r="AB23" s="64">
        <f>'[1]Свод МО Формула !!!!!!'!EL20</f>
        <v>3648</v>
      </c>
      <c r="AC23" s="64">
        <f>'[1]Свод МО Формула !!!!!!'!GJ20</f>
        <v>0</v>
      </c>
      <c r="AD23" s="64">
        <f>'[1]Свод МО Формула !!!!!!'!FF20</f>
        <v>2041</v>
      </c>
      <c r="AE23" s="64">
        <f>'[1]Свод МО Формула !!!!!!'!FN20</f>
        <v>2001</v>
      </c>
      <c r="AF23" s="64">
        <f>'[1]Свод МО Формула !!!!!!'!GD20</f>
        <v>0</v>
      </c>
      <c r="AG23" s="64">
        <f>'[1]Свод МО Формула !!!!!!'!EZ20</f>
        <v>0</v>
      </c>
      <c r="AH23" s="64"/>
      <c r="AI23" s="64">
        <f>'[1]Свод МО Формула !!!!!!'!IN20</f>
        <v>47</v>
      </c>
      <c r="AJ23" s="10">
        <f>'[1]Свод МО Формула !!!!!!'!FV20</f>
        <v>1950</v>
      </c>
      <c r="AK23" s="10">
        <f t="shared" si="7"/>
        <v>3291</v>
      </c>
      <c r="AL23" s="10">
        <f t="shared" si="8"/>
        <v>1496</v>
      </c>
      <c r="AM23" s="64">
        <f>'[1]Свод МО Формула !!!!!!'!IH20</f>
        <v>1418</v>
      </c>
      <c r="AN23" s="64"/>
      <c r="AO23" s="64">
        <f>'[1]Свод МО Формула !!!!!!'!IT20</f>
        <v>68</v>
      </c>
      <c r="AP23" s="64">
        <f>'[1]Свод МО Формула !!!!!!'!IZ20</f>
        <v>10</v>
      </c>
      <c r="AQ23" s="10">
        <f t="shared" si="9"/>
        <v>1795</v>
      </c>
      <c r="AR23" s="64">
        <f>'[1]Свод МО Формула !!!!!!'!HD20</f>
        <v>612</v>
      </c>
      <c r="AS23" s="64">
        <f>'[1]Свод МО Формула !!!!!!'!HJ20</f>
        <v>1183</v>
      </c>
      <c r="AT23" s="64">
        <f>'[1]Свод МО Формула !!!!!!'!JF20</f>
        <v>0</v>
      </c>
      <c r="AU23" s="64">
        <f>'[1]Свод МО Формула !!!!!!'!JL20</f>
        <v>0</v>
      </c>
      <c r="AV23" s="11">
        <f>B23-'[1]Свод МО Формула !!!!!!'!KT20</f>
        <v>0</v>
      </c>
    </row>
    <row r="24" spans="1:151" s="11" customFormat="1" ht="15.75" customHeight="1" x14ac:dyDescent="0.25">
      <c r="A24" s="12" t="s">
        <v>63</v>
      </c>
      <c r="B24" s="7">
        <f t="shared" si="1"/>
        <v>34628</v>
      </c>
      <c r="C24" s="8">
        <f t="shared" si="2"/>
        <v>1511.0000000000002</v>
      </c>
      <c r="D24" s="9">
        <f>'[1]Свод МО Формула !!!!!!'!B21</f>
        <v>1511.0000000000002</v>
      </c>
      <c r="E24" s="9">
        <f>'[1]Свод МО Формула !!!!!!'!H21</f>
        <v>0</v>
      </c>
      <c r="F24" s="9">
        <f>'[1]Свод МО Формула !!!!!!'!N21</f>
        <v>0</v>
      </c>
      <c r="G24" s="8">
        <f t="shared" si="3"/>
        <v>599</v>
      </c>
      <c r="H24" s="9">
        <f>'[1]Свод МО Формула !!!!!!'!V21</f>
        <v>599</v>
      </c>
      <c r="I24" s="9">
        <f>'[1]Свод МО Формула !!!!!!'!AJ21</f>
        <v>0</v>
      </c>
      <c r="J24" s="9">
        <f>'[1]Свод МО Формула !!!!!!'!AC21</f>
        <v>0</v>
      </c>
      <c r="K24" s="9">
        <f>'[1]Свод МО Формула !!!!!!'!AX21</f>
        <v>0</v>
      </c>
      <c r="L24" s="9"/>
      <c r="M24" s="8">
        <f t="shared" si="0"/>
        <v>155</v>
      </c>
      <c r="N24" s="9">
        <f>'[1]Свод МО Формула !!!!!!'!BL21</f>
        <v>0</v>
      </c>
      <c r="O24" s="9">
        <f>'[1]Свод МО Формула !!!!!!'!BR21</f>
        <v>155</v>
      </c>
      <c r="P24" s="9">
        <f>'[1]Свод МО Формула !!!!!!'!CW21</f>
        <v>0</v>
      </c>
      <c r="Q24" s="9">
        <f>'[1]Свод МО Формула !!!!!!'!CE21</f>
        <v>0</v>
      </c>
      <c r="R24" s="9">
        <f t="shared" si="4"/>
        <v>32363</v>
      </c>
      <c r="S24" s="9">
        <f>'[1]Свод МО Формула !!!!!!'!KM21</f>
        <v>19958</v>
      </c>
      <c r="T24" s="8">
        <f t="shared" si="5"/>
        <v>12517</v>
      </c>
      <c r="U24" s="9">
        <f>'[1]Свод МО Формула !!!!!!'!DJ21</f>
        <v>11973</v>
      </c>
      <c r="V24" s="9">
        <f>'[1]Свод МО Формула !!!!!!'!DR21</f>
        <v>544</v>
      </c>
      <c r="W24" s="9">
        <f>'[1]Свод МО Формула !!!!!!'!DX21</f>
        <v>0</v>
      </c>
      <c r="X24" s="8">
        <f>'[1]Свод МО Формула !!!!!!'!KF21</f>
        <v>3506</v>
      </c>
      <c r="Y24" s="62">
        <f t="shared" si="10"/>
        <v>16340</v>
      </c>
      <c r="Z24" s="8">
        <f t="shared" si="6"/>
        <v>13001</v>
      </c>
      <c r="AA24" s="63">
        <f>'[1]Свод МО Формула !!!!!!'!ET21</f>
        <v>278</v>
      </c>
      <c r="AB24" s="64">
        <f>'[1]Свод МО Формула !!!!!!'!EL21</f>
        <v>4002</v>
      </c>
      <c r="AC24" s="64">
        <f>'[1]Свод МО Формула !!!!!!'!GJ21</f>
        <v>0</v>
      </c>
      <c r="AD24" s="64">
        <f>'[1]Свод МО Формула !!!!!!'!FF21</f>
        <v>3612</v>
      </c>
      <c r="AE24" s="64">
        <f>'[1]Свод МО Формула !!!!!!'!FN21</f>
        <v>1797</v>
      </c>
      <c r="AF24" s="64">
        <f>'[1]Свод МО Формула !!!!!!'!GD21</f>
        <v>0</v>
      </c>
      <c r="AG24" s="64">
        <f>'[1]Свод МО Формула !!!!!!'!EZ21</f>
        <v>0</v>
      </c>
      <c r="AH24" s="64"/>
      <c r="AI24" s="64">
        <f>'[1]Свод МО Формула !!!!!!'!IN21</f>
        <v>62</v>
      </c>
      <c r="AJ24" s="10">
        <f>'[1]Свод МО Формула !!!!!!'!FV21</f>
        <v>3250</v>
      </c>
      <c r="AK24" s="10">
        <f t="shared" si="7"/>
        <v>3339</v>
      </c>
      <c r="AL24" s="10">
        <f t="shared" si="8"/>
        <v>1767</v>
      </c>
      <c r="AM24" s="64">
        <f>'[1]Свод МО Формула !!!!!!'!IH21</f>
        <v>1675</v>
      </c>
      <c r="AN24" s="64"/>
      <c r="AO24" s="64">
        <f>'[1]Свод МО Формула !!!!!!'!IT21</f>
        <v>92</v>
      </c>
      <c r="AP24" s="64">
        <f>'[1]Свод МО Формула !!!!!!'!IZ21</f>
        <v>0</v>
      </c>
      <c r="AQ24" s="10">
        <f t="shared" si="9"/>
        <v>1572</v>
      </c>
      <c r="AR24" s="64">
        <f>'[1]Свод МО Формула !!!!!!'!HD21</f>
        <v>380</v>
      </c>
      <c r="AS24" s="64">
        <f>'[1]Свод МО Формула !!!!!!'!HJ21</f>
        <v>1192</v>
      </c>
      <c r="AT24" s="64">
        <f>'[1]Свод МО Формула !!!!!!'!JF21</f>
        <v>0</v>
      </c>
      <c r="AU24" s="64">
        <f>'[1]Свод МО Формула !!!!!!'!JL21</f>
        <v>0</v>
      </c>
      <c r="AV24" s="11">
        <f>B24-'[1]Свод МО Формула !!!!!!'!KT21</f>
        <v>0</v>
      </c>
    </row>
    <row r="25" spans="1:151" s="11" customFormat="1" ht="15.75" customHeight="1" x14ac:dyDescent="0.25">
      <c r="A25" s="12" t="s">
        <v>64</v>
      </c>
      <c r="B25" s="7">
        <f t="shared" si="1"/>
        <v>44468</v>
      </c>
      <c r="C25" s="8">
        <f t="shared" si="2"/>
        <v>2805</v>
      </c>
      <c r="D25" s="9">
        <f>'[1]Свод МО Формула !!!!!!'!B22</f>
        <v>2805</v>
      </c>
      <c r="E25" s="9">
        <f>'[1]Свод МО Формула !!!!!!'!H22</f>
        <v>0</v>
      </c>
      <c r="F25" s="9">
        <f>'[1]Свод МО Формула !!!!!!'!N22</f>
        <v>0</v>
      </c>
      <c r="G25" s="8">
        <f t="shared" si="3"/>
        <v>886</v>
      </c>
      <c r="H25" s="9">
        <f>'[1]Свод МО Формула !!!!!!'!V22</f>
        <v>886</v>
      </c>
      <c r="I25" s="9">
        <f>'[1]Свод МО Формула !!!!!!'!AJ22</f>
        <v>0</v>
      </c>
      <c r="J25" s="9">
        <f>'[1]Свод МО Формула !!!!!!'!AC22</f>
        <v>0</v>
      </c>
      <c r="K25" s="9">
        <f>'[1]Свод МО Формула !!!!!!'!AX22</f>
        <v>0</v>
      </c>
      <c r="L25" s="9"/>
      <c r="M25" s="8">
        <f t="shared" si="0"/>
        <v>341</v>
      </c>
      <c r="N25" s="9">
        <f>'[1]Свод МО Формула !!!!!!'!BL22</f>
        <v>341</v>
      </c>
      <c r="O25" s="9">
        <f>'[1]Свод МО Формула !!!!!!'!BR22</f>
        <v>0</v>
      </c>
      <c r="P25" s="9">
        <f>'[1]Свод МО Формула !!!!!!'!CW22</f>
        <v>0</v>
      </c>
      <c r="Q25" s="9">
        <f>'[1]Свод МО Формула !!!!!!'!CE22</f>
        <v>0</v>
      </c>
      <c r="R25" s="9">
        <f t="shared" si="4"/>
        <v>40436</v>
      </c>
      <c r="S25" s="9">
        <f>'[1]Свод МО Формула !!!!!!'!KM22</f>
        <v>21875</v>
      </c>
      <c r="T25" s="8">
        <f t="shared" si="5"/>
        <v>19041</v>
      </c>
      <c r="U25" s="9">
        <f>'[1]Свод МО Формула !!!!!!'!DJ22</f>
        <v>16881</v>
      </c>
      <c r="V25" s="9">
        <f>'[1]Свод МО Формула !!!!!!'!DR22</f>
        <v>1800</v>
      </c>
      <c r="W25" s="9">
        <f>'[1]Свод МО Формула !!!!!!'!DX22</f>
        <v>360</v>
      </c>
      <c r="X25" s="8">
        <f>'[1]Свод МО Формула !!!!!!'!KF22</f>
        <v>4167</v>
      </c>
      <c r="Y25" s="62">
        <f t="shared" si="10"/>
        <v>17228</v>
      </c>
      <c r="Z25" s="8">
        <f t="shared" si="6"/>
        <v>13678</v>
      </c>
      <c r="AA25" s="63">
        <f>'[1]Свод МО Формула !!!!!!'!ET22</f>
        <v>1874</v>
      </c>
      <c r="AB25" s="64">
        <f>'[1]Свод МО Формула !!!!!!'!EL22</f>
        <v>4309</v>
      </c>
      <c r="AC25" s="64">
        <f>'[1]Свод МО Формула !!!!!!'!GJ22</f>
        <v>0</v>
      </c>
      <c r="AD25" s="64">
        <f>'[1]Свод МО Формула !!!!!!'!FF22</f>
        <v>3591</v>
      </c>
      <c r="AE25" s="64">
        <f>'[1]Свод МО Формула !!!!!!'!FN22</f>
        <v>1648</v>
      </c>
      <c r="AF25" s="64">
        <f>'[1]Свод МО Формула !!!!!!'!GD22</f>
        <v>0</v>
      </c>
      <c r="AG25" s="64">
        <f>'[1]Свод МО Формула !!!!!!'!EZ22</f>
        <v>0</v>
      </c>
      <c r="AH25" s="64"/>
      <c r="AI25" s="64">
        <f>'[1]Свод МО Формула !!!!!!'!IN22</f>
        <v>73</v>
      </c>
      <c r="AJ25" s="10">
        <f>'[1]Свод МО Формула !!!!!!'!FV22</f>
        <v>2183</v>
      </c>
      <c r="AK25" s="10">
        <f t="shared" si="7"/>
        <v>3550</v>
      </c>
      <c r="AL25" s="10">
        <f t="shared" si="8"/>
        <v>1851</v>
      </c>
      <c r="AM25" s="64">
        <f>'[1]Свод МО Формула !!!!!!'!IH22</f>
        <v>1686</v>
      </c>
      <c r="AN25" s="64"/>
      <c r="AO25" s="64">
        <f>'[1]Свод МО Формула !!!!!!'!IT22</f>
        <v>86</v>
      </c>
      <c r="AP25" s="64">
        <f>'[1]Свод МО Формула !!!!!!'!IZ22</f>
        <v>79</v>
      </c>
      <c r="AQ25" s="10">
        <f t="shared" si="9"/>
        <v>1699</v>
      </c>
      <c r="AR25" s="64">
        <f>'[1]Свод МО Формула !!!!!!'!HD22</f>
        <v>469</v>
      </c>
      <c r="AS25" s="64">
        <f>'[1]Свод МО Формула !!!!!!'!HJ22</f>
        <v>1230</v>
      </c>
      <c r="AT25" s="64">
        <f>'[1]Свод МО Формула !!!!!!'!JF22</f>
        <v>0</v>
      </c>
      <c r="AU25" s="64">
        <f>'[1]Свод МО Формула !!!!!!'!JL22</f>
        <v>0</v>
      </c>
      <c r="AV25" s="11">
        <f>B25-'[1]Свод МО Формула !!!!!!'!KT22</f>
        <v>360</v>
      </c>
    </row>
    <row r="26" spans="1:151" s="11" customFormat="1" ht="15.75" customHeight="1" x14ac:dyDescent="0.25">
      <c r="A26" s="12" t="s">
        <v>65</v>
      </c>
      <c r="B26" s="7">
        <f t="shared" si="1"/>
        <v>10863</v>
      </c>
      <c r="C26" s="8">
        <f t="shared" si="2"/>
        <v>1548</v>
      </c>
      <c r="D26" s="9">
        <f>'[1]Свод МО Формула !!!!!!'!B23</f>
        <v>1548</v>
      </c>
      <c r="E26" s="9">
        <f>'[1]Свод МО Формула !!!!!!'!H23</f>
        <v>0</v>
      </c>
      <c r="F26" s="9">
        <f>'[1]Свод МО Формула !!!!!!'!N23</f>
        <v>0</v>
      </c>
      <c r="G26" s="8">
        <f t="shared" si="3"/>
        <v>329</v>
      </c>
      <c r="H26" s="9">
        <f>'[1]Свод МО Формула !!!!!!'!V23</f>
        <v>329</v>
      </c>
      <c r="I26" s="9">
        <f>'[1]Свод МО Формула !!!!!!'!AJ23</f>
        <v>0</v>
      </c>
      <c r="J26" s="9">
        <f>'[1]Свод МО Формула !!!!!!'!AC23</f>
        <v>0</v>
      </c>
      <c r="K26" s="9">
        <f>'[1]Свод МО Формула !!!!!!'!AX23</f>
        <v>0</v>
      </c>
      <c r="L26" s="9"/>
      <c r="M26" s="8">
        <f t="shared" si="0"/>
        <v>181</v>
      </c>
      <c r="N26" s="9">
        <f>'[1]Свод МО Формула !!!!!!'!BL23</f>
        <v>0</v>
      </c>
      <c r="O26" s="9">
        <f>'[1]Свод МО Формула !!!!!!'!BR23</f>
        <v>181</v>
      </c>
      <c r="P26" s="9">
        <f>'[1]Свод МО Формула !!!!!!'!CW23</f>
        <v>0</v>
      </c>
      <c r="Q26" s="9">
        <f>'[1]Свод МО Формула !!!!!!'!CE23</f>
        <v>0</v>
      </c>
      <c r="R26" s="9">
        <f t="shared" si="4"/>
        <v>8805</v>
      </c>
      <c r="S26" s="9">
        <f>'[1]Свод МО Формула !!!!!!'!KM23</f>
        <v>3829</v>
      </c>
      <c r="T26" s="8">
        <f t="shared" si="5"/>
        <v>3741</v>
      </c>
      <c r="U26" s="9">
        <f>'[1]Свод МО Формула !!!!!!'!DJ23</f>
        <v>3741</v>
      </c>
      <c r="V26" s="9">
        <f>'[1]Свод МО Формула !!!!!!'!DR23</f>
        <v>0</v>
      </c>
      <c r="W26" s="9">
        <f>'[1]Свод МО Формула !!!!!!'!DX23</f>
        <v>0</v>
      </c>
      <c r="X26" s="8">
        <f>'[1]Свод МО Формула !!!!!!'!KF23</f>
        <v>2221</v>
      </c>
      <c r="Y26" s="62">
        <f t="shared" si="10"/>
        <v>2843</v>
      </c>
      <c r="Z26" s="8">
        <f t="shared" si="6"/>
        <v>1759</v>
      </c>
      <c r="AA26" s="63">
        <f>'[1]Свод МО Формула !!!!!!'!ET23</f>
        <v>0</v>
      </c>
      <c r="AB26" s="64">
        <f>'[1]Свод МО Формула !!!!!!'!EL23</f>
        <v>1475</v>
      </c>
      <c r="AC26" s="64">
        <f>'[1]Свод МО Формула !!!!!!'!GJ23</f>
        <v>0</v>
      </c>
      <c r="AD26" s="64">
        <f>'[1]Свод МО Формула !!!!!!'!FF23</f>
        <v>43</v>
      </c>
      <c r="AE26" s="64">
        <f>'[1]Свод МО Формула !!!!!!'!FN23</f>
        <v>219</v>
      </c>
      <c r="AF26" s="64">
        <f>'[1]Свод МО Формула !!!!!!'!GD23</f>
        <v>0</v>
      </c>
      <c r="AG26" s="64">
        <f>'[1]Свод МО Формула !!!!!!'!EZ23</f>
        <v>0</v>
      </c>
      <c r="AH26" s="64"/>
      <c r="AI26" s="64">
        <f>'[1]Свод МО Формула !!!!!!'!IN23</f>
        <v>22</v>
      </c>
      <c r="AJ26" s="10">
        <f>'[1]Свод МО Формула !!!!!!'!FV23</f>
        <v>0</v>
      </c>
      <c r="AK26" s="10">
        <f t="shared" si="7"/>
        <v>1084</v>
      </c>
      <c r="AL26" s="10">
        <f t="shared" si="8"/>
        <v>677</v>
      </c>
      <c r="AM26" s="64">
        <f>'[1]Свод МО Формула !!!!!!'!IH23</f>
        <v>647</v>
      </c>
      <c r="AN26" s="64"/>
      <c r="AO26" s="64">
        <f>'[1]Свод МО Формула !!!!!!'!IT23</f>
        <v>20</v>
      </c>
      <c r="AP26" s="64">
        <f>'[1]Свод МО Формула !!!!!!'!IZ23</f>
        <v>10</v>
      </c>
      <c r="AQ26" s="10">
        <f t="shared" si="9"/>
        <v>407</v>
      </c>
      <c r="AR26" s="64">
        <f>'[1]Свод МО Формула !!!!!!'!HD23</f>
        <v>119</v>
      </c>
      <c r="AS26" s="64">
        <f>'[1]Свод МО Формула !!!!!!'!HJ23</f>
        <v>288</v>
      </c>
      <c r="AT26" s="64">
        <f>'[1]Свод МО Формула !!!!!!'!JF23</f>
        <v>0</v>
      </c>
      <c r="AU26" s="64">
        <f>'[1]Свод МО Формула !!!!!!'!JL23</f>
        <v>0</v>
      </c>
      <c r="AV26" s="11">
        <f>B26-'[1]Свод МО Формула !!!!!!'!KT23</f>
        <v>0</v>
      </c>
      <c r="ER26" s="14">
        <v>7.546070204454395</v>
      </c>
      <c r="ES26" s="14">
        <v>0.62170241402665805</v>
      </c>
      <c r="ET26" s="14">
        <v>6.5020429019369066E-2</v>
      </c>
      <c r="EU26" s="14">
        <v>0.64876699649957814</v>
      </c>
    </row>
    <row r="27" spans="1:151" s="11" customFormat="1" ht="15.75" customHeight="1" x14ac:dyDescent="0.25">
      <c r="A27" s="12" t="s">
        <v>66</v>
      </c>
      <c r="B27" s="7">
        <f t="shared" si="1"/>
        <v>150797</v>
      </c>
      <c r="C27" s="8">
        <f t="shared" si="2"/>
        <v>0</v>
      </c>
      <c r="D27" s="9">
        <f>'[1]Свод МО Формула !!!!!!'!B24</f>
        <v>0</v>
      </c>
      <c r="E27" s="9">
        <f>'[1]Свод МО Формула !!!!!!'!H24</f>
        <v>0</v>
      </c>
      <c r="F27" s="9">
        <f>'[1]Свод МО Формула !!!!!!'!N24</f>
        <v>0</v>
      </c>
      <c r="G27" s="8">
        <f t="shared" si="3"/>
        <v>0</v>
      </c>
      <c r="H27" s="9">
        <f>'[1]Свод МО Формула !!!!!!'!V24</f>
        <v>0</v>
      </c>
      <c r="I27" s="9">
        <f>'[1]Свод МО Формула !!!!!!'!AJ24</f>
        <v>0</v>
      </c>
      <c r="J27" s="9">
        <f>'[1]Свод МО Формула !!!!!!'!AC24</f>
        <v>0</v>
      </c>
      <c r="K27" s="9">
        <f>'[1]Свод МО Формула !!!!!!'!AX24</f>
        <v>0</v>
      </c>
      <c r="L27" s="9"/>
      <c r="M27" s="8">
        <f t="shared" si="0"/>
        <v>1153</v>
      </c>
      <c r="N27" s="9">
        <f>'[1]Свод МО Формула !!!!!!'!BL24</f>
        <v>0</v>
      </c>
      <c r="O27" s="9">
        <f>'[1]Свод МО Формула !!!!!!'!BR24</f>
        <v>1153</v>
      </c>
      <c r="P27" s="9">
        <f>'[1]Свод МО Формула !!!!!!'!CW24</f>
        <v>0</v>
      </c>
      <c r="Q27" s="9">
        <f>'[1]Свод МО Формула !!!!!!'!CE24</f>
        <v>0</v>
      </c>
      <c r="R27" s="9">
        <f t="shared" si="4"/>
        <v>149644</v>
      </c>
      <c r="S27" s="9">
        <f>'[1]Свод МО Формула !!!!!!'!KM24</f>
        <v>79845</v>
      </c>
      <c r="T27" s="8">
        <f t="shared" si="5"/>
        <v>58566</v>
      </c>
      <c r="U27" s="9">
        <f>'[1]Свод МО Формула !!!!!!'!DJ24</f>
        <v>53712</v>
      </c>
      <c r="V27" s="9">
        <f>'[1]Свод МО Формула !!!!!!'!DR24</f>
        <v>0</v>
      </c>
      <c r="W27" s="13">
        <f>'[1]Свод МО Формула !!!!!!'!DX24</f>
        <v>4854</v>
      </c>
      <c r="X27" s="8">
        <f>'[1]Свод МО Формула !!!!!!'!KF24</f>
        <v>19020</v>
      </c>
      <c r="Y27" s="62">
        <f t="shared" si="10"/>
        <v>72058</v>
      </c>
      <c r="Z27" s="8">
        <f t="shared" si="6"/>
        <v>53638</v>
      </c>
      <c r="AA27" s="63">
        <f>'[1]Свод МО Формула !!!!!!'!ET24</f>
        <v>0</v>
      </c>
      <c r="AB27" s="64">
        <f>'[1]Свод МО Формула !!!!!!'!EL24</f>
        <v>42990</v>
      </c>
      <c r="AC27" s="64">
        <f>'[1]Свод МО Формула !!!!!!'!GJ24</f>
        <v>0</v>
      </c>
      <c r="AD27" s="64">
        <f>'[1]Свод МО Формула !!!!!!'!FF24</f>
        <v>5675</v>
      </c>
      <c r="AE27" s="64">
        <f>'[1]Свод МО Формула !!!!!!'!FN24</f>
        <v>4548</v>
      </c>
      <c r="AF27" s="64">
        <f>'[1]Свод МО Формула !!!!!!'!GD24</f>
        <v>0</v>
      </c>
      <c r="AG27" s="64">
        <f>'[1]Свод МО Формула !!!!!!'!EZ24</f>
        <v>0</v>
      </c>
      <c r="AH27" s="64"/>
      <c r="AI27" s="64">
        <f>'[1]Свод МО Формула !!!!!!'!IN24</f>
        <v>425</v>
      </c>
      <c r="AJ27" s="10">
        <f>'[1]Свод МО Формула !!!!!!'!FV24</f>
        <v>0</v>
      </c>
      <c r="AK27" s="10">
        <f t="shared" si="7"/>
        <v>18420</v>
      </c>
      <c r="AL27" s="10">
        <f t="shared" si="8"/>
        <v>11976</v>
      </c>
      <c r="AM27" s="64">
        <f>'[1]Свод МО Формула !!!!!!'!IH24</f>
        <v>11976</v>
      </c>
      <c r="AN27" s="64"/>
      <c r="AO27" s="64">
        <f>'[1]Свод МО Формула !!!!!!'!IT24</f>
        <v>0</v>
      </c>
      <c r="AP27" s="64">
        <f>'[1]Свод МО Формула !!!!!!'!IZ24</f>
        <v>0</v>
      </c>
      <c r="AQ27" s="10">
        <f t="shared" si="9"/>
        <v>6444</v>
      </c>
      <c r="AR27" s="64">
        <f>'[1]Свод МО Формула !!!!!!'!HD24</f>
        <v>6444</v>
      </c>
      <c r="AS27" s="64">
        <f>'[1]Свод МО Формула !!!!!!'!HJ24</f>
        <v>0</v>
      </c>
      <c r="AT27" s="64">
        <f>'[1]Свод МО Формула !!!!!!'!JF24</f>
        <v>0</v>
      </c>
      <c r="AU27" s="64">
        <f>'[1]Свод МО Формула !!!!!!'!JL24</f>
        <v>0</v>
      </c>
      <c r="AV27" s="11">
        <f>B27-'[1]Свод МО Формула !!!!!!'!KT24</f>
        <v>4854</v>
      </c>
      <c r="ER27" s="14">
        <v>8.0623431053726051</v>
      </c>
      <c r="ES27" s="14">
        <v>0.66423688562591932</v>
      </c>
      <c r="ET27" s="14">
        <v>6.9468874978559997E-2</v>
      </c>
      <c r="EU27" s="14">
        <v>0.69315312202291579</v>
      </c>
    </row>
    <row r="28" spans="1:151" s="11" customFormat="1" ht="15.75" customHeight="1" x14ac:dyDescent="0.25">
      <c r="A28" s="12" t="s">
        <v>67</v>
      </c>
      <c r="B28" s="7">
        <f t="shared" si="1"/>
        <v>86759</v>
      </c>
      <c r="C28" s="8">
        <f t="shared" si="2"/>
        <v>0</v>
      </c>
      <c r="D28" s="9">
        <f>'[1]Свод МО Формула !!!!!!'!B25</f>
        <v>0</v>
      </c>
      <c r="E28" s="9">
        <f>'[1]Свод МО Формула !!!!!!'!H25</f>
        <v>0</v>
      </c>
      <c r="F28" s="9">
        <f>'[1]Свод МО Формула !!!!!!'!N25</f>
        <v>0</v>
      </c>
      <c r="G28" s="8">
        <f t="shared" si="3"/>
        <v>0</v>
      </c>
      <c r="H28" s="9">
        <f>'[1]Свод МО Формула !!!!!!'!V25</f>
        <v>0</v>
      </c>
      <c r="I28" s="9">
        <f>'[1]Свод МО Формула !!!!!!'!AJ25</f>
        <v>0</v>
      </c>
      <c r="J28" s="9">
        <f>'[1]Свод МО Формула !!!!!!'!AC25</f>
        <v>0</v>
      </c>
      <c r="K28" s="9">
        <f>'[1]Свод МО Формула !!!!!!'!AX25</f>
        <v>0</v>
      </c>
      <c r="L28" s="9"/>
      <c r="M28" s="8">
        <f t="shared" si="0"/>
        <v>0</v>
      </c>
      <c r="N28" s="9">
        <f>'[1]Свод МО Формула !!!!!!'!BL25</f>
        <v>0</v>
      </c>
      <c r="O28" s="9">
        <f>'[1]Свод МО Формула !!!!!!'!BR25</f>
        <v>0</v>
      </c>
      <c r="P28" s="9">
        <f>'[1]Свод МО Формула !!!!!!'!CW25</f>
        <v>0</v>
      </c>
      <c r="Q28" s="9">
        <f>'[1]Свод МО Формула !!!!!!'!CE25</f>
        <v>0</v>
      </c>
      <c r="R28" s="9">
        <f t="shared" si="4"/>
        <v>86759</v>
      </c>
      <c r="S28" s="9">
        <f>'[1]Свод МО Формула !!!!!!'!KM25</f>
        <v>0</v>
      </c>
      <c r="T28" s="8">
        <f t="shared" si="5"/>
        <v>29102</v>
      </c>
      <c r="U28" s="9">
        <f>'[1]Свод МО Формула !!!!!!'!DJ25</f>
        <v>0</v>
      </c>
      <c r="V28" s="9">
        <f>'[1]Свод МО Формула !!!!!!'!DR25</f>
        <v>29102</v>
      </c>
      <c r="W28" s="9">
        <f>'[1]Свод МО Формула !!!!!!'!DX25</f>
        <v>0</v>
      </c>
      <c r="X28" s="8">
        <f>'[1]Свод МО Формула !!!!!!'!KF25</f>
        <v>0</v>
      </c>
      <c r="Y28" s="62">
        <f t="shared" si="10"/>
        <v>57657</v>
      </c>
      <c r="Z28" s="8">
        <f t="shared" si="6"/>
        <v>57657</v>
      </c>
      <c r="AA28" s="63">
        <f>'[1]Свод МО Формула !!!!!!'!ET25</f>
        <v>57657</v>
      </c>
      <c r="AB28" s="64">
        <f>'[1]Свод МО Формула !!!!!!'!EL25</f>
        <v>0</v>
      </c>
      <c r="AC28" s="64">
        <f>'[1]Свод МО Формула !!!!!!'!GJ25</f>
        <v>0</v>
      </c>
      <c r="AD28" s="64">
        <f>'[1]Свод МО Формула !!!!!!'!FF25</f>
        <v>0</v>
      </c>
      <c r="AE28" s="64">
        <f>'[1]Свод МО Формула !!!!!!'!FN25</f>
        <v>0</v>
      </c>
      <c r="AF28" s="64">
        <f>'[1]Свод МО Формула !!!!!!'!GD25</f>
        <v>0</v>
      </c>
      <c r="AG28" s="64">
        <f>'[1]Свод МО Формула !!!!!!'!EZ25</f>
        <v>0</v>
      </c>
      <c r="AH28" s="64"/>
      <c r="AI28" s="64"/>
      <c r="AJ28" s="10">
        <f>'[1]Свод МО Формула !!!!!!'!FV25</f>
        <v>0</v>
      </c>
      <c r="AK28" s="10">
        <f t="shared" si="7"/>
        <v>0</v>
      </c>
      <c r="AL28" s="10">
        <f t="shared" si="8"/>
        <v>0</v>
      </c>
      <c r="AM28" s="64">
        <f>'[1]Свод МО Формула !!!!!!'!IH25</f>
        <v>0</v>
      </c>
      <c r="AN28" s="64"/>
      <c r="AO28" s="64">
        <f>'[1]Свод МО Формула !!!!!!'!IT25</f>
        <v>0</v>
      </c>
      <c r="AP28" s="64">
        <f>'[1]Свод МО Формула !!!!!!'!IZ25</f>
        <v>0</v>
      </c>
      <c r="AQ28" s="10">
        <f t="shared" si="9"/>
        <v>0</v>
      </c>
      <c r="AR28" s="64">
        <f>'[1]Свод МО Формула !!!!!!'!HD25</f>
        <v>0</v>
      </c>
      <c r="AS28" s="64">
        <f>'[1]Свод МО Формула !!!!!!'!HJ25</f>
        <v>0</v>
      </c>
      <c r="AT28" s="64"/>
      <c r="AU28" s="64"/>
      <c r="AV28" s="11">
        <f>B28-'[1]Свод МО Формула !!!!!!'!KT25</f>
        <v>0</v>
      </c>
      <c r="ER28" s="14">
        <v>8.7998758209700476</v>
      </c>
      <c r="ES28" s="14">
        <v>0.72500041648200697</v>
      </c>
      <c r="ET28" s="14">
        <v>7.5823797777404181E-2</v>
      </c>
      <c r="EU28" s="14">
        <v>0.7565618727705411</v>
      </c>
    </row>
    <row r="29" spans="1:151" s="11" customFormat="1" ht="15.75" customHeight="1" x14ac:dyDescent="0.25">
      <c r="A29" s="12" t="s">
        <v>68</v>
      </c>
      <c r="B29" s="7">
        <f t="shared" si="1"/>
        <v>45282</v>
      </c>
      <c r="C29" s="8">
        <f t="shared" si="2"/>
        <v>45282</v>
      </c>
      <c r="D29" s="9">
        <f>'[1]Свод МО Формула !!!!!!'!B26</f>
        <v>44883</v>
      </c>
      <c r="E29" s="9">
        <f>'[1]Свод МО Формула !!!!!!'!H26</f>
        <v>378</v>
      </c>
      <c r="F29" s="9">
        <f>'[1]Свод МО Формула !!!!!!'!N26</f>
        <v>21</v>
      </c>
      <c r="G29" s="8">
        <f t="shared" si="3"/>
        <v>0</v>
      </c>
      <c r="H29" s="9">
        <f>'[1]Свод МО Формула !!!!!!'!V26</f>
        <v>0</v>
      </c>
      <c r="I29" s="9">
        <f>'[1]Свод МО Формула !!!!!!'!AJ26</f>
        <v>0</v>
      </c>
      <c r="J29" s="9">
        <f>'[1]Свод МО Формула !!!!!!'!AC26</f>
        <v>0</v>
      </c>
      <c r="K29" s="9">
        <f>'[1]Свод МО Формула !!!!!!'!AX26</f>
        <v>0</v>
      </c>
      <c r="L29" s="9"/>
      <c r="M29" s="8">
        <f t="shared" si="0"/>
        <v>0</v>
      </c>
      <c r="N29" s="9">
        <f>'[1]Свод МО Формула !!!!!!'!BL26</f>
        <v>0</v>
      </c>
      <c r="O29" s="9">
        <f>'[1]Свод МО Формула !!!!!!'!BR26</f>
        <v>0</v>
      </c>
      <c r="P29" s="9">
        <f>'[1]Свод МО Формула !!!!!!'!CW26</f>
        <v>0</v>
      </c>
      <c r="Q29" s="9">
        <f>'[1]Свод МО Формула !!!!!!'!CE26</f>
        <v>0</v>
      </c>
      <c r="R29" s="9">
        <f t="shared" si="4"/>
        <v>0</v>
      </c>
      <c r="S29" s="9">
        <f>'[1]Свод МО Формула !!!!!!'!KM26</f>
        <v>0</v>
      </c>
      <c r="T29" s="8">
        <f t="shared" si="5"/>
        <v>0</v>
      </c>
      <c r="U29" s="9">
        <f>'[1]Свод МО Формула !!!!!!'!DJ26</f>
        <v>0</v>
      </c>
      <c r="V29" s="9">
        <f>'[1]Свод МО Формула !!!!!!'!DR26</f>
        <v>0</v>
      </c>
      <c r="W29" s="9">
        <f>'[1]Свод МО Формула !!!!!!'!DX26</f>
        <v>0</v>
      </c>
      <c r="X29" s="8">
        <f>'[1]Свод МО Формула !!!!!!'!KF26</f>
        <v>0</v>
      </c>
      <c r="Y29" s="62">
        <f t="shared" si="10"/>
        <v>0</v>
      </c>
      <c r="Z29" s="8">
        <f t="shared" si="6"/>
        <v>0</v>
      </c>
      <c r="AA29" s="63">
        <f>'[1]Свод МО Формула !!!!!!'!ET26</f>
        <v>0</v>
      </c>
      <c r="AB29" s="64">
        <f>'[1]Свод МО Формула !!!!!!'!EL26</f>
        <v>0</v>
      </c>
      <c r="AC29" s="64">
        <f>'[1]Свод МО Формула !!!!!!'!GJ26</f>
        <v>0</v>
      </c>
      <c r="AD29" s="64">
        <f>'[1]Свод МО Формула !!!!!!'!FF26</f>
        <v>0</v>
      </c>
      <c r="AE29" s="64">
        <f>'[1]Свод МО Формула !!!!!!'!FN26</f>
        <v>0</v>
      </c>
      <c r="AF29" s="64">
        <f>'[1]Свод МО Формула !!!!!!'!GD26</f>
        <v>0</v>
      </c>
      <c r="AG29" s="64">
        <f>'[1]Свод МО Формула !!!!!!'!EZ26</f>
        <v>0</v>
      </c>
      <c r="AH29" s="64"/>
      <c r="AI29" s="64"/>
      <c r="AJ29" s="10">
        <f>'[1]Свод МО Формула !!!!!!'!FV26</f>
        <v>0</v>
      </c>
      <c r="AK29" s="10">
        <f t="shared" si="7"/>
        <v>0</v>
      </c>
      <c r="AL29" s="10">
        <f t="shared" si="8"/>
        <v>0</v>
      </c>
      <c r="AM29" s="64">
        <f>'[1]Свод МО Формула !!!!!!'!IH26</f>
        <v>0</v>
      </c>
      <c r="AN29" s="64"/>
      <c r="AO29" s="64">
        <f>'[1]Свод МО Формула !!!!!!'!IT26</f>
        <v>0</v>
      </c>
      <c r="AP29" s="64">
        <f>'[1]Свод МО Формула !!!!!!'!IZ26</f>
        <v>0</v>
      </c>
      <c r="AQ29" s="10">
        <f t="shared" si="9"/>
        <v>0</v>
      </c>
      <c r="AR29" s="64">
        <f>'[1]Свод МО Формула !!!!!!'!HD26</f>
        <v>0</v>
      </c>
      <c r="AS29" s="64">
        <f>'[1]Свод МО Формула !!!!!!'!HJ26</f>
        <v>0</v>
      </c>
      <c r="AT29" s="64"/>
      <c r="AU29" s="64"/>
      <c r="AV29" s="11">
        <f>B29-'[1]Свод МО Формула !!!!!!'!KT26</f>
        <v>0</v>
      </c>
    </row>
    <row r="30" spans="1:151" s="11" customFormat="1" ht="15.6" customHeight="1" x14ac:dyDescent="0.25">
      <c r="A30" s="12" t="s">
        <v>69</v>
      </c>
      <c r="B30" s="7">
        <f t="shared" si="1"/>
        <v>3470</v>
      </c>
      <c r="C30" s="8">
        <f t="shared" si="2"/>
        <v>0</v>
      </c>
      <c r="D30" s="9">
        <f>'[1]Свод МО Формула !!!!!!'!B27</f>
        <v>0</v>
      </c>
      <c r="E30" s="9">
        <f>'[1]Свод МО Формула !!!!!!'!H27</f>
        <v>0</v>
      </c>
      <c r="F30" s="9">
        <f>'[1]Свод МО Формула !!!!!!'!N27</f>
        <v>0</v>
      </c>
      <c r="G30" s="8">
        <f t="shared" si="3"/>
        <v>0</v>
      </c>
      <c r="H30" s="9">
        <f>'[1]Свод МО Формула !!!!!!'!V27</f>
        <v>0</v>
      </c>
      <c r="I30" s="9">
        <f>'[1]Свод МО Формула !!!!!!'!AJ27</f>
        <v>0</v>
      </c>
      <c r="J30" s="9">
        <f>'[1]Свод МО Формула !!!!!!'!AC27</f>
        <v>0</v>
      </c>
      <c r="K30" s="9">
        <f>'[1]Свод МО Формула !!!!!!'!AX27</f>
        <v>0</v>
      </c>
      <c r="L30" s="9"/>
      <c r="M30" s="8">
        <f t="shared" si="0"/>
        <v>0</v>
      </c>
      <c r="N30" s="9">
        <f>'[1]Свод МО Формула !!!!!!'!BL27</f>
        <v>0</v>
      </c>
      <c r="O30" s="9">
        <f>'[1]Свод МО Формула !!!!!!'!BR27</f>
        <v>0</v>
      </c>
      <c r="P30" s="9">
        <f>'[1]Свод МО Формула !!!!!!'!CW27</f>
        <v>0</v>
      </c>
      <c r="Q30" s="9">
        <f>'[1]Свод МО Формула !!!!!!'!CE27</f>
        <v>0</v>
      </c>
      <c r="R30" s="9">
        <f t="shared" si="4"/>
        <v>3470</v>
      </c>
      <c r="S30" s="9">
        <f>'[1]Свод МО Формула !!!!!!'!KM27</f>
        <v>0</v>
      </c>
      <c r="T30" s="8">
        <f t="shared" si="5"/>
        <v>771</v>
      </c>
      <c r="U30" s="9">
        <f>'[1]Свод МО Формула !!!!!!'!DJ27</f>
        <v>698</v>
      </c>
      <c r="V30" s="9">
        <f>'[1]Свод МО Формула !!!!!!'!DR27</f>
        <v>73</v>
      </c>
      <c r="W30" s="9">
        <f>'[1]Свод МО Формула !!!!!!'!DX27</f>
        <v>0</v>
      </c>
      <c r="X30" s="8">
        <f>'[1]Свод МО Формула !!!!!!'!KF27</f>
        <v>0</v>
      </c>
      <c r="Y30" s="62">
        <f t="shared" si="10"/>
        <v>2699</v>
      </c>
      <c r="Z30" s="8">
        <f t="shared" si="6"/>
        <v>2699</v>
      </c>
      <c r="AA30" s="63">
        <f>'[1]Свод МО Формула !!!!!!'!ET27</f>
        <v>112</v>
      </c>
      <c r="AB30" s="64">
        <f>'[1]Свод МО Формула !!!!!!'!EL27</f>
        <v>1118</v>
      </c>
      <c r="AC30" s="64">
        <f>'[1]Свод МО Формула !!!!!!'!GJ27</f>
        <v>0</v>
      </c>
      <c r="AD30" s="64">
        <f>'[1]Свод МО Формула !!!!!!'!FF27</f>
        <v>0</v>
      </c>
      <c r="AE30" s="64">
        <f>'[1]Свод МО Формула !!!!!!'!FN27</f>
        <v>1469</v>
      </c>
      <c r="AF30" s="64">
        <f>'[1]Свод МО Формула !!!!!!'!GD27</f>
        <v>0</v>
      </c>
      <c r="AG30" s="64">
        <f>'[1]Свод МО Формула !!!!!!'!EZ27</f>
        <v>0</v>
      </c>
      <c r="AH30" s="64"/>
      <c r="AI30" s="64"/>
      <c r="AJ30" s="10">
        <f>'[1]Свод МО Формула !!!!!!'!FV27</f>
        <v>0</v>
      </c>
      <c r="AK30" s="10">
        <f t="shared" si="7"/>
        <v>0</v>
      </c>
      <c r="AL30" s="10">
        <f t="shared" si="8"/>
        <v>0</v>
      </c>
      <c r="AM30" s="64">
        <f>'[1]Свод МО Формула !!!!!!'!IH27</f>
        <v>0</v>
      </c>
      <c r="AN30" s="64"/>
      <c r="AO30" s="64">
        <f>'[1]Свод МО Формула !!!!!!'!IT27</f>
        <v>0</v>
      </c>
      <c r="AP30" s="64">
        <f>'[1]Свод МО Формула !!!!!!'!IZ27</f>
        <v>0</v>
      </c>
      <c r="AQ30" s="10">
        <f t="shared" si="9"/>
        <v>0</v>
      </c>
      <c r="AR30" s="64">
        <f>'[1]Свод МО Формула !!!!!!'!HD27</f>
        <v>0</v>
      </c>
      <c r="AS30" s="64">
        <f>'[1]Свод МО Формула !!!!!!'!HJ27</f>
        <v>0</v>
      </c>
      <c r="AT30" s="64"/>
      <c r="AU30" s="64"/>
      <c r="AV30" s="11">
        <f>B30-'[1]Свод МО Формула !!!!!!'!KT27</f>
        <v>0</v>
      </c>
    </row>
    <row r="31" spans="1:151" s="11" customFormat="1" ht="17.25" customHeight="1" x14ac:dyDescent="0.25">
      <c r="A31" s="12" t="s">
        <v>70</v>
      </c>
      <c r="B31" s="7">
        <f t="shared" si="1"/>
        <v>199657</v>
      </c>
      <c r="C31" s="8">
        <f t="shared" si="2"/>
        <v>0</v>
      </c>
      <c r="D31" s="9">
        <f>'[1]Свод МО Формула !!!!!!'!B28</f>
        <v>0</v>
      </c>
      <c r="E31" s="9">
        <f>'[1]Свод МО Формула !!!!!!'!H28</f>
        <v>0</v>
      </c>
      <c r="F31" s="9">
        <f>'[1]Свод МО Формула !!!!!!'!N28</f>
        <v>0</v>
      </c>
      <c r="G31" s="8">
        <f t="shared" si="3"/>
        <v>14400</v>
      </c>
      <c r="H31" s="9">
        <f>'[1]Свод МО Формула !!!!!!'!V28</f>
        <v>12977</v>
      </c>
      <c r="I31" s="9">
        <f>'[1]Свод МО Формула !!!!!!'!AJ28</f>
        <v>700</v>
      </c>
      <c r="J31" s="9">
        <f>'[1]Свод МО Формула !!!!!!'!AC28</f>
        <v>638</v>
      </c>
      <c r="K31" s="9">
        <f>'[1]Свод МО Формула !!!!!!'!AX28</f>
        <v>85</v>
      </c>
      <c r="L31" s="9"/>
      <c r="M31" s="8">
        <f t="shared" si="0"/>
        <v>1677</v>
      </c>
      <c r="N31" s="9">
        <f>'[1]Свод МО Формула !!!!!!'!BL28</f>
        <v>728</v>
      </c>
      <c r="O31" s="9">
        <f>'[1]Свод МО Формула !!!!!!'!BR28</f>
        <v>823</v>
      </c>
      <c r="P31" s="9">
        <f>'[1]Свод МО Формула !!!!!!'!CW28</f>
        <v>126</v>
      </c>
      <c r="Q31" s="9">
        <f>'[1]Свод МО Формула !!!!!!'!CE28</f>
        <v>0</v>
      </c>
      <c r="R31" s="9">
        <f t="shared" si="4"/>
        <v>183580</v>
      </c>
      <c r="S31" s="9">
        <f>'[1]Свод МО Формула !!!!!!'!KM28</f>
        <v>98568</v>
      </c>
      <c r="T31" s="8">
        <f t="shared" si="5"/>
        <v>60865</v>
      </c>
      <c r="U31" s="9">
        <f>'[1]Свод МО Формула !!!!!!'!DJ28</f>
        <v>39721</v>
      </c>
      <c r="V31" s="9">
        <f>'[1]Свод МО Формула !!!!!!'!DR28</f>
        <v>300</v>
      </c>
      <c r="W31" s="13">
        <f>'[1]Свод МО Формула !!!!!!'!DX28</f>
        <v>20844</v>
      </c>
      <c r="X31" s="8">
        <f>'[1]Свод МО Формула !!!!!!'!KF28</f>
        <v>14279</v>
      </c>
      <c r="Y31" s="62">
        <f t="shared" si="10"/>
        <v>108436</v>
      </c>
      <c r="Z31" s="8">
        <f t="shared" si="6"/>
        <v>100240</v>
      </c>
      <c r="AA31" s="63">
        <f>'[1]Свод МО Формула !!!!!!'!ET28</f>
        <v>0</v>
      </c>
      <c r="AB31" s="64">
        <f>'[1]Свод МО Формула !!!!!!'!EL28</f>
        <v>67446</v>
      </c>
      <c r="AC31" s="64">
        <f>'[1]Свод МО Формула !!!!!!'!GJ28</f>
        <v>3699</v>
      </c>
      <c r="AD31" s="64">
        <f>'[1]Свод МО Формула !!!!!!'!FF28</f>
        <v>8817</v>
      </c>
      <c r="AE31" s="64">
        <f>'[1]Свод МО Формула !!!!!!'!FN28</f>
        <v>15918</v>
      </c>
      <c r="AF31" s="64">
        <f>'[1]Свод МО Формула !!!!!!'!GD28</f>
        <v>0</v>
      </c>
      <c r="AG31" s="64">
        <f>'[1]Свод МО Формула !!!!!!'!EZ28</f>
        <v>0</v>
      </c>
      <c r="AH31" s="64">
        <f>'[1]Свод МО Формула !!!!!!'!GP28</f>
        <v>4206</v>
      </c>
      <c r="AI31" s="64">
        <f>'[1]Свод МО Формула !!!!!!'!IN28</f>
        <v>154</v>
      </c>
      <c r="AJ31" s="10">
        <f>'[1]Свод МО Формула !!!!!!'!FV28</f>
        <v>0</v>
      </c>
      <c r="AK31" s="10">
        <f t="shared" si="7"/>
        <v>8196</v>
      </c>
      <c r="AL31" s="10">
        <f t="shared" si="8"/>
        <v>6088</v>
      </c>
      <c r="AM31" s="64">
        <f>'[1]Свод МО Формула !!!!!!'!IH28</f>
        <v>6088</v>
      </c>
      <c r="AN31" s="64"/>
      <c r="AO31" s="64">
        <f>'[1]Свод МО Формула !!!!!!'!IT28</f>
        <v>0</v>
      </c>
      <c r="AP31" s="64">
        <f>'[1]Свод МО Формула !!!!!!'!IZ28</f>
        <v>0</v>
      </c>
      <c r="AQ31" s="10">
        <f t="shared" si="9"/>
        <v>2108</v>
      </c>
      <c r="AR31" s="64">
        <f>'[1]Свод МО Формула !!!!!!'!HD28</f>
        <v>2108</v>
      </c>
      <c r="AS31" s="64">
        <f>'[1]Свод МО Формула !!!!!!'!HJ28</f>
        <v>0</v>
      </c>
      <c r="AT31" s="64">
        <f>'[1]Свод МО Формула !!!!!!'!JF28</f>
        <v>0</v>
      </c>
      <c r="AU31" s="64">
        <f>'[1]Свод МО Формула !!!!!!'!JL28</f>
        <v>0</v>
      </c>
      <c r="AV31" s="15">
        <f>B31-'[1]Свод МО Формула !!!!!!'!KT28</f>
        <v>20844</v>
      </c>
      <c r="ER31" s="14">
        <v>8.7998758209700476</v>
      </c>
      <c r="ES31" s="14">
        <v>0.72500041648200697</v>
      </c>
      <c r="ET31" s="14">
        <v>7.5823797777404181E-2</v>
      </c>
      <c r="EU31" s="14">
        <v>0.7565618727705411</v>
      </c>
    </row>
    <row r="32" spans="1:151" s="11" customFormat="1" ht="15.6" customHeight="1" x14ac:dyDescent="0.25">
      <c r="A32" s="12" t="s">
        <v>71</v>
      </c>
      <c r="B32" s="7">
        <f t="shared" si="1"/>
        <v>20936</v>
      </c>
      <c r="C32" s="8">
        <f t="shared" si="2"/>
        <v>0</v>
      </c>
      <c r="D32" s="9">
        <f>'[1]Свод МО Формула !!!!!!'!B29</f>
        <v>0</v>
      </c>
      <c r="E32" s="9">
        <f>'[1]Свод МО Формула !!!!!!'!H29</f>
        <v>0</v>
      </c>
      <c r="F32" s="9">
        <f>'[1]Свод МО Формула !!!!!!'!N29</f>
        <v>0</v>
      </c>
      <c r="G32" s="8">
        <f t="shared" si="3"/>
        <v>551</v>
      </c>
      <c r="H32" s="9">
        <f>'[1]Свод МО Формула !!!!!!'!V29</f>
        <v>551</v>
      </c>
      <c r="I32" s="9">
        <f>'[1]Свод МО Формула !!!!!!'!AJ29</f>
        <v>0</v>
      </c>
      <c r="J32" s="9">
        <f>'[1]Свод МО Формула !!!!!!'!AC29</f>
        <v>0</v>
      </c>
      <c r="K32" s="9">
        <f>'[1]Свод МО Формула !!!!!!'!AX29</f>
        <v>0</v>
      </c>
      <c r="L32" s="9"/>
      <c r="M32" s="8">
        <f t="shared" si="0"/>
        <v>382</v>
      </c>
      <c r="N32" s="9">
        <f>'[1]Свод МО Формула !!!!!!'!BL29</f>
        <v>382</v>
      </c>
      <c r="O32" s="9">
        <f>'[1]Свод МО Формула !!!!!!'!BR29</f>
        <v>0</v>
      </c>
      <c r="P32" s="9">
        <f>'[1]Свод МО Формула !!!!!!'!CW29</f>
        <v>0</v>
      </c>
      <c r="Q32" s="9">
        <f>'[1]Свод МО Формула !!!!!!'!CE29</f>
        <v>0</v>
      </c>
      <c r="R32" s="9">
        <f t="shared" si="4"/>
        <v>20003</v>
      </c>
      <c r="S32" s="9">
        <f>'[1]Свод МО Формула !!!!!!'!KM29</f>
        <v>0</v>
      </c>
      <c r="T32" s="8">
        <f t="shared" si="5"/>
        <v>16942</v>
      </c>
      <c r="U32" s="9">
        <f>'[1]Свод МО Формула !!!!!!'!DJ29</f>
        <v>9949</v>
      </c>
      <c r="V32" s="9">
        <f>'[1]Свод МО Формула !!!!!!'!DR29</f>
        <v>933</v>
      </c>
      <c r="W32" s="13">
        <f>'[1]Свод МО Формула !!!!!!'!DX29</f>
        <v>6060</v>
      </c>
      <c r="X32" s="8">
        <f>'[1]Свод МО Формула !!!!!!'!KF29</f>
        <v>339</v>
      </c>
      <c r="Y32" s="62">
        <f t="shared" si="10"/>
        <v>2722</v>
      </c>
      <c r="Z32" s="8">
        <f t="shared" si="6"/>
        <v>2722</v>
      </c>
      <c r="AA32" s="63">
        <f>'[1]Свод МО Формула !!!!!!'!ET29</f>
        <v>224</v>
      </c>
      <c r="AB32" s="64">
        <f>'[1]Свод МО Формула !!!!!!'!EL29</f>
        <v>2120</v>
      </c>
      <c r="AC32" s="64">
        <f>'[1]Свод МО Формула !!!!!!'!GJ29</f>
        <v>0</v>
      </c>
      <c r="AD32" s="64">
        <f>'[1]Свод МО Формула !!!!!!'!FF29</f>
        <v>198</v>
      </c>
      <c r="AE32" s="64">
        <f>'[1]Свод МО Формула !!!!!!'!FN29</f>
        <v>180</v>
      </c>
      <c r="AF32" s="64">
        <f>'[1]Свод МО Формула !!!!!!'!GD29</f>
        <v>0</v>
      </c>
      <c r="AG32" s="64">
        <f>'[1]Свод МО Формула !!!!!!'!EZ29</f>
        <v>0</v>
      </c>
      <c r="AH32" s="64"/>
      <c r="AI32" s="64"/>
      <c r="AJ32" s="10">
        <f>'[1]Свод МО Формула !!!!!!'!FV29</f>
        <v>0</v>
      </c>
      <c r="AK32" s="10">
        <f t="shared" si="7"/>
        <v>0</v>
      </c>
      <c r="AL32" s="10">
        <f t="shared" si="8"/>
        <v>0</v>
      </c>
      <c r="AM32" s="64">
        <f>'[1]Свод МО Формула !!!!!!'!IH29</f>
        <v>0</v>
      </c>
      <c r="AN32" s="64"/>
      <c r="AO32" s="64">
        <f>'[1]Свод МО Формула !!!!!!'!IT29</f>
        <v>0</v>
      </c>
      <c r="AP32" s="64">
        <f>'[1]Свод МО Формула !!!!!!'!IZ29</f>
        <v>0</v>
      </c>
      <c r="AQ32" s="10">
        <f t="shared" si="9"/>
        <v>0</v>
      </c>
      <c r="AR32" s="64">
        <f>'[1]Свод МО Формула !!!!!!'!HD29</f>
        <v>0</v>
      </c>
      <c r="AS32" s="64">
        <f>'[1]Свод МО Формула !!!!!!'!HJ29</f>
        <v>0</v>
      </c>
      <c r="AT32" s="64"/>
      <c r="AU32" s="64"/>
      <c r="AV32" s="11">
        <f>B32-'[1]Свод МО Формула !!!!!!'!KT29</f>
        <v>6060</v>
      </c>
    </row>
    <row r="33" spans="1:151" s="11" customFormat="1" ht="19.5" customHeight="1" x14ac:dyDescent="0.25">
      <c r="A33" s="12" t="s">
        <v>72</v>
      </c>
      <c r="B33" s="7">
        <f t="shared" si="1"/>
        <v>165973</v>
      </c>
      <c r="C33" s="8">
        <f t="shared" si="2"/>
        <v>95</v>
      </c>
      <c r="D33" s="9">
        <f>'[1]Свод МО Формула !!!!!!'!B30</f>
        <v>0</v>
      </c>
      <c r="E33" s="9">
        <f>'[1]Свод МО Формула !!!!!!'!H30</f>
        <v>95</v>
      </c>
      <c r="F33" s="9">
        <f>'[1]Свод МО Формула !!!!!!'!N30</f>
        <v>0</v>
      </c>
      <c r="G33" s="8">
        <f t="shared" si="3"/>
        <v>3223</v>
      </c>
      <c r="H33" s="9">
        <f>'[1]Свод МО Формула !!!!!!'!V30</f>
        <v>3223</v>
      </c>
      <c r="I33" s="9">
        <f>'[1]Свод МО Формула !!!!!!'!AJ30</f>
        <v>0</v>
      </c>
      <c r="J33" s="9">
        <f>'[1]Свод МО Формула !!!!!!'!AC30</f>
        <v>0</v>
      </c>
      <c r="K33" s="9">
        <f>'[1]Свод МО Формула !!!!!!'!AX30</f>
        <v>0</v>
      </c>
      <c r="L33" s="9"/>
      <c r="M33" s="8">
        <f t="shared" si="0"/>
        <v>767</v>
      </c>
      <c r="N33" s="9">
        <f>'[1]Свод МО Формула !!!!!!'!BL30</f>
        <v>0</v>
      </c>
      <c r="O33" s="9">
        <f>'[1]Свод МО Формула !!!!!!'!BR30</f>
        <v>767</v>
      </c>
      <c r="P33" s="9">
        <f>'[1]Свод МО Формула !!!!!!'!CW30</f>
        <v>0</v>
      </c>
      <c r="Q33" s="9">
        <f>'[1]Свод МО Формула !!!!!!'!CE30</f>
        <v>0</v>
      </c>
      <c r="R33" s="9">
        <f t="shared" si="4"/>
        <v>161888</v>
      </c>
      <c r="S33" s="9">
        <f>'[1]Свод МО Формула !!!!!!'!KM30</f>
        <v>94309</v>
      </c>
      <c r="T33" s="8">
        <f t="shared" si="5"/>
        <v>46346</v>
      </c>
      <c r="U33" s="9">
        <f>'[1]Свод МО Формула !!!!!!'!DJ30</f>
        <v>36746</v>
      </c>
      <c r="V33" s="9">
        <f>'[1]Свод МО Формула !!!!!!'!DR30</f>
        <v>0</v>
      </c>
      <c r="W33" s="13">
        <f>'[1]Свод МО Формула !!!!!!'!DX30</f>
        <v>9600</v>
      </c>
      <c r="X33" s="8">
        <f>'[1]Свод МО Формула !!!!!!'!KF30</f>
        <v>17800</v>
      </c>
      <c r="Y33" s="62">
        <f t="shared" si="10"/>
        <v>97742</v>
      </c>
      <c r="Z33" s="8">
        <f t="shared" si="6"/>
        <v>74859</v>
      </c>
      <c r="AA33" s="63">
        <f>'[1]Свод МО Формула !!!!!!'!ET30</f>
        <v>0</v>
      </c>
      <c r="AB33" s="64">
        <f>'[1]Свод МО Формула !!!!!!'!EL30</f>
        <v>35395</v>
      </c>
      <c r="AC33" s="64">
        <f>'[1]Свод МО Формула !!!!!!'!GJ30</f>
        <v>0</v>
      </c>
      <c r="AD33" s="64">
        <f>'[1]Свод МО Формула !!!!!!'!FF30</f>
        <v>15829</v>
      </c>
      <c r="AE33" s="64">
        <f>'[1]Свод МО Формула !!!!!!'!FN30</f>
        <v>23635</v>
      </c>
      <c r="AF33" s="64">
        <f>'[1]Свод МО Формула !!!!!!'!GD30</f>
        <v>0</v>
      </c>
      <c r="AG33" s="64">
        <f>'[1]Свод МО Формула !!!!!!'!EZ30</f>
        <v>0</v>
      </c>
      <c r="AH33" s="64"/>
      <c r="AI33" s="64"/>
      <c r="AJ33" s="10">
        <f>'[1]Свод МО Формула !!!!!!'!FV30</f>
        <v>0</v>
      </c>
      <c r="AK33" s="10">
        <f t="shared" si="7"/>
        <v>22883</v>
      </c>
      <c r="AL33" s="10">
        <f t="shared" si="8"/>
        <v>1147</v>
      </c>
      <c r="AM33" s="64">
        <f>'[1]Свод МО Формула !!!!!!'!IH30</f>
        <v>0</v>
      </c>
      <c r="AN33" s="64"/>
      <c r="AO33" s="64">
        <f>'[1]Свод МО Формула !!!!!!'!IT30</f>
        <v>677</v>
      </c>
      <c r="AP33" s="64">
        <f>'[1]Свод МО Формула !!!!!!'!IZ30</f>
        <v>470</v>
      </c>
      <c r="AQ33" s="10">
        <f t="shared" si="9"/>
        <v>21736</v>
      </c>
      <c r="AR33" s="64">
        <f>'[1]Свод МО Формула !!!!!!'!HD30</f>
        <v>0</v>
      </c>
      <c r="AS33" s="64">
        <f>'[1]Свод МО Формула !!!!!!'!HJ30</f>
        <v>21736</v>
      </c>
      <c r="AT33" s="64"/>
      <c r="AU33" s="64"/>
      <c r="AV33" s="11">
        <f>B33-'[1]Свод МО Формула !!!!!!'!KT30</f>
        <v>9600</v>
      </c>
      <c r="ER33" s="14">
        <v>8.7998758209700476</v>
      </c>
      <c r="ES33" s="14">
        <v>0.72500041648200697</v>
      </c>
      <c r="ET33" s="14">
        <v>7.5823797777404181E-2</v>
      </c>
      <c r="EU33" s="14">
        <v>0.7565618727705411</v>
      </c>
    </row>
    <row r="34" spans="1:151" s="11" customFormat="1" ht="17.25" customHeight="1" x14ac:dyDescent="0.25">
      <c r="A34" s="12" t="s">
        <v>73</v>
      </c>
      <c r="B34" s="7">
        <f t="shared" si="1"/>
        <v>52263</v>
      </c>
      <c r="C34" s="8">
        <f t="shared" si="2"/>
        <v>75</v>
      </c>
      <c r="D34" s="9">
        <f>'[1]Свод МО Формула !!!!!!'!B31</f>
        <v>0</v>
      </c>
      <c r="E34" s="9">
        <f>'[1]Свод МО Формула !!!!!!'!H31</f>
        <v>75</v>
      </c>
      <c r="F34" s="9">
        <f>'[1]Свод МО Формула !!!!!!'!N31</f>
        <v>0</v>
      </c>
      <c r="G34" s="8">
        <f t="shared" si="3"/>
        <v>9668</v>
      </c>
      <c r="H34" s="9">
        <f>'[1]Свод МО Формула !!!!!!'!V31</f>
        <v>9478</v>
      </c>
      <c r="I34" s="9">
        <f>'[1]Свод МО Формула !!!!!!'!AJ31</f>
        <v>190</v>
      </c>
      <c r="J34" s="9">
        <f>'[1]Свод МО Формула !!!!!!'!AC31</f>
        <v>0</v>
      </c>
      <c r="K34" s="9">
        <f>'[1]Свод МО Формула !!!!!!'!AX31</f>
        <v>0</v>
      </c>
      <c r="L34" s="9"/>
      <c r="M34" s="8">
        <f t="shared" si="0"/>
        <v>1258</v>
      </c>
      <c r="N34" s="9">
        <f>'[1]Свод МО Формула !!!!!!'!BL31</f>
        <v>0</v>
      </c>
      <c r="O34" s="9">
        <f>'[1]Свод МО Формула !!!!!!'!BR31</f>
        <v>1258</v>
      </c>
      <c r="P34" s="9">
        <f>'[1]Свод МО Формула !!!!!!'!CW31</f>
        <v>0</v>
      </c>
      <c r="Q34" s="9">
        <f>'[1]Свод МО Формула !!!!!!'!CE31</f>
        <v>0</v>
      </c>
      <c r="R34" s="9">
        <f t="shared" si="4"/>
        <v>41262</v>
      </c>
      <c r="S34" s="9">
        <f>'[1]Свод МО Формула !!!!!!'!KM31</f>
        <v>0</v>
      </c>
      <c r="T34" s="8">
        <f t="shared" si="5"/>
        <v>11198</v>
      </c>
      <c r="U34" s="9">
        <f>'[1]Свод МО Формула !!!!!!'!DJ31</f>
        <v>10810</v>
      </c>
      <c r="V34" s="9">
        <f>'[1]Свод МО Формула !!!!!!'!DR31</f>
        <v>388</v>
      </c>
      <c r="W34" s="9">
        <f>'[1]Свод МО Формула !!!!!!'!DX31</f>
        <v>0</v>
      </c>
      <c r="X34" s="8">
        <f>'[1]Свод МО Формула !!!!!!'!KF31</f>
        <v>0</v>
      </c>
      <c r="Y34" s="62">
        <f t="shared" si="10"/>
        <v>30064</v>
      </c>
      <c r="Z34" s="8">
        <f t="shared" si="6"/>
        <v>30064</v>
      </c>
      <c r="AA34" s="63">
        <f>'[1]Свод МО Формула !!!!!!'!ET31</f>
        <v>2055</v>
      </c>
      <c r="AB34" s="64">
        <f>'[1]Свод МО Формула !!!!!!'!EL31</f>
        <v>21204</v>
      </c>
      <c r="AC34" s="64">
        <f>'[1]Свод МО Формула !!!!!!'!GJ31</f>
        <v>0</v>
      </c>
      <c r="AD34" s="64">
        <f>'[1]Свод МО Формула !!!!!!'!FF31</f>
        <v>1730</v>
      </c>
      <c r="AE34" s="64">
        <f>'[1]Свод МО Формула !!!!!!'!FN31</f>
        <v>5075</v>
      </c>
      <c r="AF34" s="64">
        <f>'[1]Свод МО Формула !!!!!!'!GD31</f>
        <v>0</v>
      </c>
      <c r="AG34" s="64">
        <f>'[1]Свод МО Формула !!!!!!'!EZ31</f>
        <v>0</v>
      </c>
      <c r="AH34" s="64"/>
      <c r="AI34" s="64"/>
      <c r="AJ34" s="10">
        <f>'[1]Свод МО Формула !!!!!!'!FV31</f>
        <v>0</v>
      </c>
      <c r="AK34" s="10">
        <f t="shared" si="7"/>
        <v>0</v>
      </c>
      <c r="AL34" s="10">
        <f t="shared" si="8"/>
        <v>0</v>
      </c>
      <c r="AM34" s="64">
        <f>'[1]Свод МО Формула !!!!!!'!IH31</f>
        <v>0</v>
      </c>
      <c r="AN34" s="64"/>
      <c r="AO34" s="64">
        <f>'[1]Свод МО Формула !!!!!!'!IT31</f>
        <v>0</v>
      </c>
      <c r="AP34" s="64">
        <f>'[1]Свод МО Формула !!!!!!'!IZ31</f>
        <v>0</v>
      </c>
      <c r="AQ34" s="10">
        <f t="shared" si="9"/>
        <v>0</v>
      </c>
      <c r="AR34" s="64">
        <f>'[1]Свод МО Формула !!!!!!'!HD31</f>
        <v>0</v>
      </c>
      <c r="AS34" s="64">
        <f>'[1]Свод МО Формула !!!!!!'!HJ31</f>
        <v>0</v>
      </c>
      <c r="AT34" s="64"/>
      <c r="AU34" s="64"/>
      <c r="AV34" s="11">
        <f>B34-'[1]Свод МО Формула !!!!!!'!KT31</f>
        <v>0</v>
      </c>
    </row>
    <row r="35" spans="1:151" s="11" customFormat="1" x14ac:dyDescent="0.25">
      <c r="A35" s="16" t="s">
        <v>74</v>
      </c>
      <c r="B35" s="7">
        <f t="shared" si="1"/>
        <v>19572</v>
      </c>
      <c r="C35" s="8">
        <f t="shared" si="2"/>
        <v>0</v>
      </c>
      <c r="D35" s="9">
        <f>'[1]Свод МО Формула !!!!!!'!B32</f>
        <v>0</v>
      </c>
      <c r="E35" s="9">
        <f>'[1]Свод МО Формула !!!!!!'!H32</f>
        <v>0</v>
      </c>
      <c r="F35" s="9">
        <f>'[1]Свод МО Формула !!!!!!'!N32</f>
        <v>0</v>
      </c>
      <c r="G35" s="8">
        <f t="shared" si="3"/>
        <v>1665</v>
      </c>
      <c r="H35" s="9">
        <f>'[1]Свод МО Формула !!!!!!'!V32</f>
        <v>558</v>
      </c>
      <c r="I35" s="9">
        <f>'[1]Свод МО Формула !!!!!!'!AJ32</f>
        <v>0</v>
      </c>
      <c r="J35" s="9">
        <f>'[1]Свод МО Формула !!!!!!'!AC32</f>
        <v>0</v>
      </c>
      <c r="K35" s="9">
        <f>'[1]Свод МО Формула !!!!!!'!AX32</f>
        <v>1107</v>
      </c>
      <c r="L35" s="9"/>
      <c r="M35" s="8">
        <f t="shared" si="0"/>
        <v>1017</v>
      </c>
      <c r="N35" s="9">
        <f>'[1]Свод МО Формула !!!!!!'!$BL$32</f>
        <v>45</v>
      </c>
      <c r="O35" s="9">
        <f>'[1]Свод МО Формула !!!!!!'!BR32</f>
        <v>0</v>
      </c>
      <c r="P35" s="9">
        <f>'[1]Свод МО Формула !!!!!!'!CW32</f>
        <v>972</v>
      </c>
      <c r="Q35" s="9">
        <f>'[1]Свод МО Формула !!!!!!'!CE32</f>
        <v>0</v>
      </c>
      <c r="R35" s="9">
        <f t="shared" si="4"/>
        <v>16890</v>
      </c>
      <c r="S35" s="9">
        <f>'[1]Свод МО Формула !!!!!!'!KM32</f>
        <v>0</v>
      </c>
      <c r="T35" s="8">
        <f>SUM(U35:W35)</f>
        <v>16890</v>
      </c>
      <c r="U35" s="9">
        <f>'[1]Свод МО Формула !!!!!!'!DJ32</f>
        <v>9820</v>
      </c>
      <c r="V35" s="9">
        <f>'[1]Свод МО Формула !!!!!!'!DR32</f>
        <v>0</v>
      </c>
      <c r="W35" s="13">
        <f>'[1]Свод МО Формула !!!!!!'!DX32</f>
        <v>7070</v>
      </c>
      <c r="X35" s="8">
        <f>'[1]Свод МО Формула !!!!!!'!KF32</f>
        <v>0</v>
      </c>
      <c r="Y35" s="62">
        <f t="shared" si="10"/>
        <v>0</v>
      </c>
      <c r="Z35" s="8">
        <f t="shared" si="6"/>
        <v>0</v>
      </c>
      <c r="AA35" s="63">
        <f>'[1]Свод МО Формула !!!!!!'!ET32</f>
        <v>0</v>
      </c>
      <c r="AB35" s="64">
        <f>'[1]Свод МО Формула !!!!!!'!EL32</f>
        <v>0</v>
      </c>
      <c r="AC35" s="64">
        <f>'[1]Свод МО Формула !!!!!!'!GJ32</f>
        <v>0</v>
      </c>
      <c r="AD35" s="64">
        <f>'[1]Свод МО Формула !!!!!!'!FF32</f>
        <v>0</v>
      </c>
      <c r="AE35" s="64">
        <f>'[1]Свод МО Формула !!!!!!'!FN32</f>
        <v>0</v>
      </c>
      <c r="AF35" s="64">
        <f>'[1]Свод МО Формула !!!!!!'!GD32</f>
        <v>0</v>
      </c>
      <c r="AG35" s="64">
        <f>'[1]Свод МО Формула !!!!!!'!EZ32</f>
        <v>0</v>
      </c>
      <c r="AH35" s="64"/>
      <c r="AI35" s="64"/>
      <c r="AJ35" s="10">
        <f>'[1]Свод МО Формула !!!!!!'!FV32</f>
        <v>0</v>
      </c>
      <c r="AK35" s="10">
        <f t="shared" si="7"/>
        <v>0</v>
      </c>
      <c r="AL35" s="10">
        <f t="shared" si="8"/>
        <v>0</v>
      </c>
      <c r="AM35" s="64">
        <f>'[1]Свод МО Формула !!!!!!'!IH32</f>
        <v>0</v>
      </c>
      <c r="AN35" s="64"/>
      <c r="AO35" s="64">
        <f>'[1]Свод МО Формула !!!!!!'!IT32</f>
        <v>0</v>
      </c>
      <c r="AP35" s="64">
        <f>'[1]Свод МО Формула !!!!!!'!IZ32</f>
        <v>0</v>
      </c>
      <c r="AQ35" s="10">
        <f t="shared" si="9"/>
        <v>0</v>
      </c>
      <c r="AR35" s="64">
        <f>'[1]Свод МО Формула !!!!!!'!HD32</f>
        <v>0</v>
      </c>
      <c r="AS35" s="64">
        <f>'[1]Свод МО Формула !!!!!!'!HJ32</f>
        <v>0</v>
      </c>
      <c r="AT35" s="64"/>
      <c r="AU35" s="64"/>
      <c r="AV35" s="11">
        <f>B35-'[1]Свод МО Формула !!!!!!'!KT32</f>
        <v>7070</v>
      </c>
      <c r="ER35" s="14">
        <v>8.7998758209700476</v>
      </c>
      <c r="ES35" s="14">
        <v>0.72500041648200697</v>
      </c>
      <c r="ET35" s="14">
        <v>7.5823797777404181E-2</v>
      </c>
      <c r="EU35" s="14">
        <v>0.7565618727705411</v>
      </c>
    </row>
    <row r="36" spans="1:151" s="11" customFormat="1" x14ac:dyDescent="0.25">
      <c r="A36" s="17" t="s">
        <v>75</v>
      </c>
      <c r="B36" s="7">
        <f t="shared" si="1"/>
        <v>30335</v>
      </c>
      <c r="C36" s="8">
        <f t="shared" si="2"/>
        <v>0</v>
      </c>
      <c r="D36" s="9">
        <f>'[1]Свод МО Формула !!!!!!'!B33</f>
        <v>0</v>
      </c>
      <c r="E36" s="9">
        <f>'[1]Свод МО Формула !!!!!!'!H33</f>
        <v>0</v>
      </c>
      <c r="F36" s="9">
        <f>'[1]Свод МО Формула !!!!!!'!N33</f>
        <v>0</v>
      </c>
      <c r="G36" s="8">
        <f t="shared" si="3"/>
        <v>416</v>
      </c>
      <c r="H36" s="9">
        <f>'[1]Свод МО Формула !!!!!!'!V33</f>
        <v>416</v>
      </c>
      <c r="I36" s="9">
        <f>'[1]Свод МО Формула !!!!!!'!AJ33</f>
        <v>0</v>
      </c>
      <c r="J36" s="9">
        <f>'[1]Свод МО Формула !!!!!!'!AC33</f>
        <v>0</v>
      </c>
      <c r="K36" s="9">
        <f>'[1]Свод МО Формула !!!!!!'!AX33</f>
        <v>0</v>
      </c>
      <c r="L36" s="9"/>
      <c r="M36" s="8">
        <f t="shared" si="0"/>
        <v>488</v>
      </c>
      <c r="N36" s="9">
        <f>'[1]Свод МО Формула !!!!!!'!BL33</f>
        <v>488</v>
      </c>
      <c r="O36" s="9">
        <f>'[1]Свод МО Формула !!!!!!'!BR33</f>
        <v>0</v>
      </c>
      <c r="P36" s="9">
        <f>'[1]Свод МО Формула !!!!!!'!CW33</f>
        <v>0</v>
      </c>
      <c r="Q36" s="9">
        <f>'[1]Свод МО Формула !!!!!!'!CE33</f>
        <v>0</v>
      </c>
      <c r="R36" s="9">
        <f t="shared" si="4"/>
        <v>29431</v>
      </c>
      <c r="S36" s="9">
        <f>'[1]Свод МО Формула !!!!!!'!KM33</f>
        <v>0</v>
      </c>
      <c r="T36" s="8">
        <f t="shared" si="5"/>
        <v>23050</v>
      </c>
      <c r="U36" s="9">
        <f>'[1]Свод МО Формула !!!!!!'!DJ33</f>
        <v>8400</v>
      </c>
      <c r="V36" s="9">
        <f>'[1]Свод МО Формула !!!!!!'!DR33</f>
        <v>0</v>
      </c>
      <c r="W36" s="9">
        <f>'[1]Свод МО Формула !!!!!!'!DX33</f>
        <v>14650</v>
      </c>
      <c r="X36" s="8">
        <f>'[1]Свод МО Формула !!!!!!'!KF33</f>
        <v>0</v>
      </c>
      <c r="Y36" s="62">
        <f t="shared" si="10"/>
        <v>6381</v>
      </c>
      <c r="Z36" s="8">
        <f>SUM(AA36:AJ36)</f>
        <v>6381</v>
      </c>
      <c r="AA36" s="63">
        <f>'[1]Свод МО Формула !!!!!!'!ET33</f>
        <v>0</v>
      </c>
      <c r="AB36" s="64">
        <f>'[1]Свод МО Формула !!!!!!'!EL33</f>
        <v>5625</v>
      </c>
      <c r="AC36" s="64">
        <f>'[1]Свод МО Формула !!!!!!'!GJ33</f>
        <v>0</v>
      </c>
      <c r="AD36" s="64">
        <f>'[1]Свод МО Формула !!!!!!'!FF33</f>
        <v>0</v>
      </c>
      <c r="AE36" s="64">
        <f>'[1]Свод МО Формула !!!!!!'!FN33</f>
        <v>756</v>
      </c>
      <c r="AF36" s="64">
        <f>'[1]Свод МО Формула !!!!!!'!GD33</f>
        <v>0</v>
      </c>
      <c r="AG36" s="64">
        <f>'[1]Свод МО Формула !!!!!!'!EZ33</f>
        <v>0</v>
      </c>
      <c r="AH36" s="64"/>
      <c r="AI36" s="64"/>
      <c r="AJ36" s="10">
        <f>'[1]Свод МО Формула !!!!!!'!FV33</f>
        <v>0</v>
      </c>
      <c r="AK36" s="10">
        <f t="shared" si="7"/>
        <v>0</v>
      </c>
      <c r="AL36" s="10">
        <f t="shared" si="8"/>
        <v>0</v>
      </c>
      <c r="AM36" s="64">
        <f>'[1]Свод МО Формула !!!!!!'!IH33</f>
        <v>0</v>
      </c>
      <c r="AN36" s="64"/>
      <c r="AO36" s="64">
        <f>'[1]Свод МО Формула !!!!!!'!IT33</f>
        <v>0</v>
      </c>
      <c r="AP36" s="64">
        <f>'[1]Свод МО Формула !!!!!!'!IZ33</f>
        <v>0</v>
      </c>
      <c r="AQ36" s="10">
        <f t="shared" si="9"/>
        <v>0</v>
      </c>
      <c r="AR36" s="64">
        <f>'[1]Свод МО Формула !!!!!!'!HD33</f>
        <v>0</v>
      </c>
      <c r="AS36" s="64">
        <f>'[1]Свод МО Формула !!!!!!'!HJ33</f>
        <v>0</v>
      </c>
      <c r="AT36" s="64"/>
      <c r="AU36" s="64"/>
      <c r="AV36" s="15">
        <f>B36-'[1]Свод МО Формула !!!!!!'!KT33</f>
        <v>14650</v>
      </c>
    </row>
    <row r="37" spans="1:151" s="11" customFormat="1" ht="17.25" customHeight="1" x14ac:dyDescent="0.25">
      <c r="A37" s="12" t="s">
        <v>76</v>
      </c>
      <c r="B37" s="7">
        <f t="shared" si="1"/>
        <v>22058</v>
      </c>
      <c r="C37" s="8">
        <f t="shared" si="2"/>
        <v>0</v>
      </c>
      <c r="D37" s="9">
        <f>'[1]Свод МО Формула !!!!!!'!B34</f>
        <v>0</v>
      </c>
      <c r="E37" s="9">
        <f>'[1]Свод МО Формула !!!!!!'!H34</f>
        <v>0</v>
      </c>
      <c r="F37" s="9">
        <f>'[1]Свод МО Формула !!!!!!'!N34</f>
        <v>0</v>
      </c>
      <c r="G37" s="8">
        <f t="shared" si="3"/>
        <v>5141</v>
      </c>
      <c r="H37" s="9">
        <f>'[1]Свод МО Формула !!!!!!'!V34</f>
        <v>4991</v>
      </c>
      <c r="I37" s="9">
        <f>'[1]Свод МО Формула !!!!!!'!AJ34</f>
        <v>0</v>
      </c>
      <c r="J37" s="9">
        <f>'[1]Свод МО Формула !!!!!!'!AC34</f>
        <v>150</v>
      </c>
      <c r="K37" s="9">
        <f>'[1]Свод МО Формула !!!!!!'!AX34</f>
        <v>0</v>
      </c>
      <c r="L37" s="9"/>
      <c r="M37" s="8">
        <f t="shared" si="0"/>
        <v>334</v>
      </c>
      <c r="N37" s="9">
        <f>'[1]Свод МО Формула !!!!!!'!BL34</f>
        <v>334</v>
      </c>
      <c r="O37" s="9">
        <f>'[1]Свод МО Формула !!!!!!'!BR34</f>
        <v>0</v>
      </c>
      <c r="P37" s="9">
        <f>'[1]Свод МО Формула !!!!!!'!CW34</f>
        <v>0</v>
      </c>
      <c r="Q37" s="9">
        <f>'[1]Свод МО Формула !!!!!!'!CE34</f>
        <v>0</v>
      </c>
      <c r="R37" s="9">
        <f t="shared" si="4"/>
        <v>16583</v>
      </c>
      <c r="S37" s="9">
        <f>'[1]Свод МО Формула !!!!!!'!KM34</f>
        <v>0</v>
      </c>
      <c r="T37" s="8">
        <f t="shared" si="5"/>
        <v>14524</v>
      </c>
      <c r="U37" s="9">
        <f>'[1]Свод МО Формула !!!!!!'!DJ34</f>
        <v>1860</v>
      </c>
      <c r="V37" s="9">
        <f>'[1]Свод МО Формула !!!!!!'!DR34</f>
        <v>0</v>
      </c>
      <c r="W37" s="9">
        <f>'[1]Свод МО Формула !!!!!!'!DX34</f>
        <v>12664</v>
      </c>
      <c r="X37" s="8">
        <f>'[1]Свод МО Формула !!!!!!'!KF34</f>
        <v>0</v>
      </c>
      <c r="Y37" s="62">
        <f t="shared" si="10"/>
        <v>2059</v>
      </c>
      <c r="Z37" s="8">
        <f t="shared" si="6"/>
        <v>2059</v>
      </c>
      <c r="AA37" s="63">
        <f>'[1]Свод МО Формула !!!!!!'!ET34</f>
        <v>0</v>
      </c>
      <c r="AB37" s="64">
        <f>'[1]Свод МО Формула !!!!!!'!EL34</f>
        <v>0</v>
      </c>
      <c r="AC37" s="64">
        <f>'[1]Свод МО Формула !!!!!!'!GJ34</f>
        <v>0</v>
      </c>
      <c r="AD37" s="64">
        <f>'[1]Свод МО Формула !!!!!!'!FF34</f>
        <v>1450</v>
      </c>
      <c r="AE37" s="64">
        <f>'[1]Свод МО Формула !!!!!!'!FN34</f>
        <v>609</v>
      </c>
      <c r="AF37" s="64">
        <f>'[1]Свод МО Формула !!!!!!'!GD34</f>
        <v>0</v>
      </c>
      <c r="AG37" s="64">
        <f>'[1]Свод МО Формула !!!!!!'!EZ34</f>
        <v>0</v>
      </c>
      <c r="AH37" s="64"/>
      <c r="AI37" s="64"/>
      <c r="AJ37" s="10">
        <f>'[1]Свод МО Формула !!!!!!'!FV34</f>
        <v>0</v>
      </c>
      <c r="AK37" s="10">
        <f t="shared" si="7"/>
        <v>0</v>
      </c>
      <c r="AL37" s="10">
        <f t="shared" si="8"/>
        <v>0</v>
      </c>
      <c r="AM37" s="64">
        <f>'[1]Свод МО Формула !!!!!!'!IH34</f>
        <v>0</v>
      </c>
      <c r="AN37" s="64"/>
      <c r="AO37" s="64">
        <f>'[1]Свод МО Формула !!!!!!'!IT34</f>
        <v>0</v>
      </c>
      <c r="AP37" s="64">
        <f>'[1]Свод МО Формула !!!!!!'!IZ34</f>
        <v>0</v>
      </c>
      <c r="AQ37" s="10">
        <f t="shared" si="9"/>
        <v>0</v>
      </c>
      <c r="AR37" s="64">
        <f>'[1]Свод МО Формула !!!!!!'!HD34</f>
        <v>0</v>
      </c>
      <c r="AS37" s="64">
        <f>'[1]Свод МО Формула !!!!!!'!HJ34</f>
        <v>0</v>
      </c>
      <c r="AT37" s="64"/>
      <c r="AU37" s="64"/>
      <c r="AV37" s="15">
        <f>B37-'[1]Свод МО Формула !!!!!!'!KT34</f>
        <v>12664</v>
      </c>
    </row>
    <row r="38" spans="1:151" s="11" customFormat="1" x14ac:dyDescent="0.25">
      <c r="A38" s="17" t="s">
        <v>77</v>
      </c>
      <c r="B38" s="7">
        <f t="shared" si="1"/>
        <v>34741</v>
      </c>
      <c r="C38" s="8">
        <f t="shared" si="2"/>
        <v>0</v>
      </c>
      <c r="D38" s="9">
        <f>'[1]Свод МО Формула !!!!!!'!B35</f>
        <v>0</v>
      </c>
      <c r="E38" s="9">
        <f>'[1]Свод МО Формула !!!!!!'!H35</f>
        <v>0</v>
      </c>
      <c r="F38" s="9">
        <f>'[1]Свод МО Формула !!!!!!'!N35</f>
        <v>0</v>
      </c>
      <c r="G38" s="8">
        <f t="shared" si="3"/>
        <v>0</v>
      </c>
      <c r="H38" s="9">
        <f>'[1]Свод МО Формула !!!!!!'!V35</f>
        <v>0</v>
      </c>
      <c r="I38" s="9">
        <f>'[1]Свод МО Формула !!!!!!'!AJ35</f>
        <v>0</v>
      </c>
      <c r="J38" s="9">
        <f>'[1]Свод МО Формула !!!!!!'!AC35</f>
        <v>0</v>
      </c>
      <c r="K38" s="9">
        <f>'[1]Свод МО Формула !!!!!!'!AX35</f>
        <v>0</v>
      </c>
      <c r="L38" s="9"/>
      <c r="M38" s="8">
        <f t="shared" si="0"/>
        <v>0</v>
      </c>
      <c r="N38" s="9">
        <f>'[1]Свод МО Формула !!!!!!'!BL35</f>
        <v>0</v>
      </c>
      <c r="O38" s="9">
        <f>'[1]Свод МО Формула !!!!!!'!BR35</f>
        <v>0</v>
      </c>
      <c r="P38" s="9">
        <f>'[1]Свод МО Формула !!!!!!'!CW35</f>
        <v>0</v>
      </c>
      <c r="Q38" s="9">
        <f>'[1]Свод МО Формула !!!!!!'!CE35</f>
        <v>0</v>
      </c>
      <c r="R38" s="9">
        <f t="shared" si="4"/>
        <v>34741</v>
      </c>
      <c r="S38" s="9">
        <f>'[1]Свод МО Формула !!!!!!'!KM35</f>
        <v>0</v>
      </c>
      <c r="T38" s="8">
        <f t="shared" si="5"/>
        <v>3624</v>
      </c>
      <c r="U38" s="9">
        <f>'[1]Свод МО Формула !!!!!!'!DJ35</f>
        <v>3384</v>
      </c>
      <c r="V38" s="9">
        <f>'[1]Свод МО Формула !!!!!!'!DR35</f>
        <v>0</v>
      </c>
      <c r="W38" s="9">
        <f>'[1]Свод МО Формула !!!!!!'!DX35</f>
        <v>240</v>
      </c>
      <c r="X38" s="8">
        <f>'[1]Свод МО Формула !!!!!!'!KF35</f>
        <v>0</v>
      </c>
      <c r="Y38" s="62">
        <f t="shared" si="10"/>
        <v>31117</v>
      </c>
      <c r="Z38" s="8">
        <f t="shared" si="6"/>
        <v>31117</v>
      </c>
      <c r="AA38" s="63">
        <f>'[1]Свод МО Формула !!!!!!'!ET35</f>
        <v>0</v>
      </c>
      <c r="AB38" s="64">
        <f>'[1]Свод МО Формула !!!!!!'!EL35</f>
        <v>10637</v>
      </c>
      <c r="AC38" s="64">
        <f>'[1]Свод МО Формула !!!!!!'!GJ35</f>
        <v>0</v>
      </c>
      <c r="AD38" s="64">
        <f>'[1]Свод МО Формула !!!!!!'!FF35</f>
        <v>0</v>
      </c>
      <c r="AE38" s="64">
        <f>'[1]Свод МО Формула !!!!!!'!FN35</f>
        <v>0</v>
      </c>
      <c r="AF38" s="64">
        <f>'[1]Свод МО Формула !!!!!!'!GD35</f>
        <v>14744</v>
      </c>
      <c r="AG38" s="64">
        <f>'[1]Свод МО Формула !!!!!!'!EZ35</f>
        <v>5736</v>
      </c>
      <c r="AH38" s="64"/>
      <c r="AI38" s="64"/>
      <c r="AJ38" s="10">
        <f>'[1]Свод МО Формула !!!!!!'!FV35</f>
        <v>0</v>
      </c>
      <c r="AK38" s="10">
        <f t="shared" si="7"/>
        <v>0</v>
      </c>
      <c r="AL38" s="10">
        <f t="shared" si="8"/>
        <v>0</v>
      </c>
      <c r="AM38" s="64">
        <f>'[1]Свод МО Формула !!!!!!'!IH35</f>
        <v>0</v>
      </c>
      <c r="AN38" s="64"/>
      <c r="AO38" s="64">
        <f>'[1]Свод МО Формула !!!!!!'!IT35</f>
        <v>0</v>
      </c>
      <c r="AP38" s="64">
        <f>'[1]Свод МО Формула !!!!!!'!IZ35</f>
        <v>0</v>
      </c>
      <c r="AQ38" s="10">
        <f t="shared" si="9"/>
        <v>0</v>
      </c>
      <c r="AR38" s="64">
        <f>'[1]Свод МО Формула !!!!!!'!HD35</f>
        <v>0</v>
      </c>
      <c r="AS38" s="64">
        <f>'[1]Свод МО Формула !!!!!!'!HJ35</f>
        <v>0</v>
      </c>
      <c r="AT38" s="64"/>
      <c r="AU38" s="64"/>
      <c r="AV38" s="11">
        <f>B38-'[1]Свод МО Формула !!!!!!'!KT35</f>
        <v>240</v>
      </c>
    </row>
    <row r="39" spans="1:151" s="11" customFormat="1" ht="32.25" customHeight="1" x14ac:dyDescent="0.25">
      <c r="A39" s="17" t="s">
        <v>78</v>
      </c>
      <c r="B39" s="7">
        <f t="shared" si="1"/>
        <v>44390</v>
      </c>
      <c r="C39" s="8">
        <f t="shared" si="2"/>
        <v>0</v>
      </c>
      <c r="D39" s="9">
        <f>'[1]Свод МО Формула !!!!!!'!B36</f>
        <v>0</v>
      </c>
      <c r="E39" s="9">
        <f>'[1]Свод МО Формула !!!!!!'!H36</f>
        <v>0</v>
      </c>
      <c r="F39" s="9">
        <f>'[1]Свод МО Формула !!!!!!'!N36</f>
        <v>0</v>
      </c>
      <c r="G39" s="8">
        <f t="shared" si="3"/>
        <v>292</v>
      </c>
      <c r="H39" s="9">
        <f>'[1]Свод МО Формула !!!!!!'!V36</f>
        <v>0</v>
      </c>
      <c r="I39" s="9">
        <f>'[1]Свод МО Формула !!!!!!'!AJ36</f>
        <v>0</v>
      </c>
      <c r="J39" s="9">
        <f>'[1]Свод МО Формула !!!!!!'!AC36</f>
        <v>292</v>
      </c>
      <c r="K39" s="9">
        <f>'[1]Свод МО Формула !!!!!!'!AX36</f>
        <v>0</v>
      </c>
      <c r="L39" s="9"/>
      <c r="M39" s="8">
        <f t="shared" si="0"/>
        <v>384</v>
      </c>
      <c r="N39" s="9">
        <f>'[1]Свод МО Формула !!!!!!'!BX36</f>
        <v>384</v>
      </c>
      <c r="O39" s="9">
        <f>'[1]Свод МО Формула !!!!!!'!BR36</f>
        <v>0</v>
      </c>
      <c r="P39" s="9">
        <f>'[1]Свод МО Формула !!!!!!'!CW36</f>
        <v>0</v>
      </c>
      <c r="Q39" s="9">
        <f>'[1]Свод МО Формула !!!!!!'!CE36</f>
        <v>0</v>
      </c>
      <c r="R39" s="9">
        <f t="shared" si="4"/>
        <v>43714</v>
      </c>
      <c r="S39" s="9">
        <f>'[1]Свод МО Формула !!!!!!'!KM36</f>
        <v>0</v>
      </c>
      <c r="T39" s="8">
        <f t="shared" si="5"/>
        <v>2243</v>
      </c>
      <c r="U39" s="9">
        <f>'[1]Свод МО Формула !!!!!!'!DJ36</f>
        <v>1271</v>
      </c>
      <c r="V39" s="9">
        <f>'[1]Свод МО Формула !!!!!!'!DR36</f>
        <v>972</v>
      </c>
      <c r="W39" s="9">
        <f>'[1]Свод МО Формула !!!!!!'!DX36</f>
        <v>0</v>
      </c>
      <c r="X39" s="8">
        <f>'[1]Свод МО Формула !!!!!!'!KF36</f>
        <v>0</v>
      </c>
      <c r="Y39" s="62">
        <f t="shared" si="10"/>
        <v>41471</v>
      </c>
      <c r="Z39" s="8">
        <f t="shared" si="6"/>
        <v>41471</v>
      </c>
      <c r="AA39" s="63">
        <f>'[1]Свод МО Формула !!!!!!'!ET36</f>
        <v>2810</v>
      </c>
      <c r="AB39" s="64">
        <f>'[1]Свод МО Формула !!!!!!'!EL36</f>
        <v>19980</v>
      </c>
      <c r="AC39" s="64">
        <f>'[1]Свод МО Формула !!!!!!'!GJ36</f>
        <v>0</v>
      </c>
      <c r="AD39" s="64">
        <f>'[1]Свод МО Формула !!!!!!'!FF36</f>
        <v>0</v>
      </c>
      <c r="AE39" s="64">
        <f>'[1]Свод МО Формула !!!!!!'!FN36</f>
        <v>0</v>
      </c>
      <c r="AF39" s="64">
        <f>'[1]Свод МО Формула !!!!!!'!GD36</f>
        <v>12150</v>
      </c>
      <c r="AG39" s="64">
        <f>'[1]Свод МО Формула !!!!!!'!EZ36</f>
        <v>6531</v>
      </c>
      <c r="AH39" s="64"/>
      <c r="AI39" s="64"/>
      <c r="AJ39" s="10">
        <f>'[1]Свод МО Формула !!!!!!'!FV36</f>
        <v>0</v>
      </c>
      <c r="AK39" s="10">
        <f t="shared" si="7"/>
        <v>0</v>
      </c>
      <c r="AL39" s="10">
        <f t="shared" si="8"/>
        <v>0</v>
      </c>
      <c r="AM39" s="64">
        <f>'[1]Свод МО Формула !!!!!!'!IH36</f>
        <v>0</v>
      </c>
      <c r="AN39" s="64"/>
      <c r="AO39" s="64">
        <f>'[1]Свод МО Формула !!!!!!'!IT36</f>
        <v>0</v>
      </c>
      <c r="AP39" s="64">
        <f>'[1]Свод МО Формула !!!!!!'!IZ36</f>
        <v>0</v>
      </c>
      <c r="AQ39" s="10">
        <f t="shared" si="9"/>
        <v>0</v>
      </c>
      <c r="AR39" s="64">
        <f>'[1]Свод МО Формула !!!!!!'!HD36</f>
        <v>0</v>
      </c>
      <c r="AS39" s="64">
        <f>'[1]Свод МО Формула !!!!!!'!HJ36</f>
        <v>0</v>
      </c>
      <c r="AT39" s="64"/>
      <c r="AU39" s="64"/>
    </row>
    <row r="40" spans="1:151" s="11" customFormat="1" ht="21" customHeight="1" x14ac:dyDescent="0.25">
      <c r="A40" s="17" t="s">
        <v>79</v>
      </c>
      <c r="B40" s="7">
        <f t="shared" si="1"/>
        <v>0</v>
      </c>
      <c r="C40" s="8">
        <f t="shared" si="2"/>
        <v>0</v>
      </c>
      <c r="D40" s="9">
        <f>'[1]Свод МО Формула !!!!!!'!B37</f>
        <v>0</v>
      </c>
      <c r="E40" s="9">
        <f>'[1]Свод МО Формула !!!!!!'!H37</f>
        <v>0</v>
      </c>
      <c r="F40" s="9">
        <f>'[1]Свод МО Формула !!!!!!'!N37</f>
        <v>0</v>
      </c>
      <c r="G40" s="8">
        <f t="shared" si="3"/>
        <v>0</v>
      </c>
      <c r="H40" s="9">
        <f>'[1]Свод МО Формула !!!!!!'!V37</f>
        <v>0</v>
      </c>
      <c r="I40" s="9">
        <f>'[1]Свод МО Формула !!!!!!'!AJ37</f>
        <v>0</v>
      </c>
      <c r="J40" s="9">
        <f>'[1]Свод МО Формула !!!!!!'!AC37</f>
        <v>0</v>
      </c>
      <c r="K40" s="9">
        <f>'[1]Свод МО Формула !!!!!!'!AX37</f>
        <v>0</v>
      </c>
      <c r="L40" s="9"/>
      <c r="M40" s="8">
        <f t="shared" si="0"/>
        <v>0</v>
      </c>
      <c r="N40" s="9">
        <f>'[1]Свод МО Формула !!!!!!'!BL37</f>
        <v>0</v>
      </c>
      <c r="O40" s="9">
        <f>'[1]Свод МО Формула !!!!!!'!BR37</f>
        <v>0</v>
      </c>
      <c r="P40" s="9">
        <f>'[1]Свод МО Формула !!!!!!'!CW37</f>
        <v>0</v>
      </c>
      <c r="Q40" s="9">
        <f>'[1]Свод МО Формула !!!!!!'!CE37</f>
        <v>0</v>
      </c>
      <c r="R40" s="9">
        <f t="shared" si="4"/>
        <v>0</v>
      </c>
      <c r="S40" s="9">
        <f>'[1]Свод МО Формула !!!!!!'!KM37</f>
        <v>0</v>
      </c>
      <c r="T40" s="8">
        <f t="shared" si="5"/>
        <v>0</v>
      </c>
      <c r="U40" s="9">
        <f>'[1]Свод МО Формула !!!!!!'!DJ37</f>
        <v>0</v>
      </c>
      <c r="V40" s="9">
        <f>'[1]Свод МО Формула !!!!!!'!DR37</f>
        <v>0</v>
      </c>
      <c r="W40" s="9">
        <f>'[1]Свод МО Формула !!!!!!'!DX37</f>
        <v>0</v>
      </c>
      <c r="X40" s="8">
        <f>'[1]Свод МО Формула !!!!!!'!KF37</f>
        <v>0</v>
      </c>
      <c r="Y40" s="62">
        <f t="shared" si="10"/>
        <v>0</v>
      </c>
      <c r="Z40" s="8">
        <f t="shared" si="6"/>
        <v>0</v>
      </c>
      <c r="AA40" s="63">
        <f>'[1]Свод МО Формула !!!!!!'!ET37</f>
        <v>0</v>
      </c>
      <c r="AB40" s="64">
        <f>'[1]Свод МО Формула !!!!!!'!EL37</f>
        <v>0</v>
      </c>
      <c r="AC40" s="64">
        <f>'[1]Свод МО Формула !!!!!!'!GJ37</f>
        <v>0</v>
      </c>
      <c r="AD40" s="64">
        <f>'[1]Свод МО Формула !!!!!!'!FF37</f>
        <v>0</v>
      </c>
      <c r="AE40" s="64">
        <f>'[1]Свод МО Формула !!!!!!'!FN37</f>
        <v>0</v>
      </c>
      <c r="AF40" s="64">
        <f>'[1]Свод МО Формула !!!!!!'!GD37</f>
        <v>0</v>
      </c>
      <c r="AG40" s="64">
        <f>'[1]Свод МО Формула !!!!!!'!EZ37</f>
        <v>0</v>
      </c>
      <c r="AH40" s="64"/>
      <c r="AI40" s="64"/>
      <c r="AJ40" s="10">
        <f>'[1]Свод МО Формула !!!!!!'!FV37</f>
        <v>0</v>
      </c>
      <c r="AK40" s="10">
        <f t="shared" si="7"/>
        <v>0</v>
      </c>
      <c r="AL40" s="10">
        <f t="shared" si="8"/>
        <v>0</v>
      </c>
      <c r="AM40" s="64">
        <f>'[1]Свод МО Формула !!!!!!'!IH37</f>
        <v>0</v>
      </c>
      <c r="AN40" s="64"/>
      <c r="AO40" s="64">
        <f>'[1]Свод МО Формула !!!!!!'!IT37</f>
        <v>0</v>
      </c>
      <c r="AP40" s="64">
        <f>'[1]Свод МО Формула !!!!!!'!IZ37</f>
        <v>0</v>
      </c>
      <c r="AQ40" s="10">
        <f t="shared" si="9"/>
        <v>0</v>
      </c>
      <c r="AR40" s="64">
        <f>'[1]Свод МО Формула !!!!!!'!HD37</f>
        <v>0</v>
      </c>
      <c r="AS40" s="64">
        <f>'[1]Свод МО Формула !!!!!!'!HJ37</f>
        <v>0</v>
      </c>
      <c r="AT40" s="64"/>
      <c r="AU40" s="64"/>
    </row>
    <row r="41" spans="1:151" s="11" customFormat="1" ht="16.5" customHeight="1" x14ac:dyDescent="0.25">
      <c r="A41" s="12" t="s">
        <v>80</v>
      </c>
      <c r="B41" s="7">
        <f t="shared" si="1"/>
        <v>0</v>
      </c>
      <c r="C41" s="8">
        <f t="shared" si="2"/>
        <v>0</v>
      </c>
      <c r="D41" s="9">
        <f>'[1]Свод МО Формула !!!!!!'!B38</f>
        <v>0</v>
      </c>
      <c r="E41" s="9">
        <f>'[1]Свод МО Формула !!!!!!'!H38</f>
        <v>0</v>
      </c>
      <c r="F41" s="9">
        <f>'[1]Свод МО Формула !!!!!!'!N38</f>
        <v>0</v>
      </c>
      <c r="G41" s="8">
        <f t="shared" si="3"/>
        <v>0</v>
      </c>
      <c r="H41" s="9">
        <f>'[1]Свод МО Формула !!!!!!'!V38</f>
        <v>0</v>
      </c>
      <c r="I41" s="9">
        <f>'[1]Свод МО Формула !!!!!!'!AJ38</f>
        <v>0</v>
      </c>
      <c r="J41" s="9">
        <f>'[1]Свод МО Формула !!!!!!'!AC38</f>
        <v>0</v>
      </c>
      <c r="K41" s="9">
        <f>'[1]Свод МО Формула !!!!!!'!AX38</f>
        <v>0</v>
      </c>
      <c r="L41" s="9"/>
      <c r="M41" s="8">
        <f t="shared" si="0"/>
        <v>0</v>
      </c>
      <c r="N41" s="9">
        <f>'[1]Свод МО Формула !!!!!!'!BL38</f>
        <v>0</v>
      </c>
      <c r="O41" s="9">
        <f>'[1]Свод МО Формула !!!!!!'!BR38</f>
        <v>0</v>
      </c>
      <c r="P41" s="9">
        <f>'[1]Свод МО Формула !!!!!!'!CW38</f>
        <v>0</v>
      </c>
      <c r="Q41" s="9">
        <f>'[1]Свод МО Формула !!!!!!'!CE38</f>
        <v>0</v>
      </c>
      <c r="R41" s="9">
        <f t="shared" si="4"/>
        <v>0</v>
      </c>
      <c r="S41" s="9">
        <f>'[1]Свод МО Формула !!!!!!'!KM38</f>
        <v>0</v>
      </c>
      <c r="T41" s="8">
        <f t="shared" si="5"/>
        <v>0</v>
      </c>
      <c r="U41" s="9">
        <f>'[1]Свод МО Формула !!!!!!'!DJ38</f>
        <v>0</v>
      </c>
      <c r="V41" s="9">
        <f>'[1]Свод МО Формула !!!!!!'!DR38</f>
        <v>0</v>
      </c>
      <c r="W41" s="9">
        <f>'[1]Свод МО Формула !!!!!!'!DX38</f>
        <v>0</v>
      </c>
      <c r="X41" s="8">
        <f>'[1]Свод МО Формула !!!!!!'!KF38</f>
        <v>0</v>
      </c>
      <c r="Y41" s="62">
        <f t="shared" si="10"/>
        <v>0</v>
      </c>
      <c r="Z41" s="8">
        <f t="shared" si="6"/>
        <v>0</v>
      </c>
      <c r="AA41" s="63">
        <f>'[1]Свод МО Формула !!!!!!'!ET38</f>
        <v>0</v>
      </c>
      <c r="AB41" s="64">
        <f>'[1]Свод МО Формула !!!!!!'!EL38</f>
        <v>0</v>
      </c>
      <c r="AC41" s="64">
        <f>'[1]Свод МО Формула !!!!!!'!GJ38</f>
        <v>0</v>
      </c>
      <c r="AD41" s="64">
        <f>'[1]Свод МО Формула !!!!!!'!FF38</f>
        <v>0</v>
      </c>
      <c r="AE41" s="64">
        <f>'[1]Свод МО Формула !!!!!!'!FN38</f>
        <v>0</v>
      </c>
      <c r="AF41" s="64">
        <f>'[1]Свод МО Формула !!!!!!'!GD38</f>
        <v>0</v>
      </c>
      <c r="AG41" s="64">
        <f>'[1]Свод МО Формула !!!!!!'!EZ38</f>
        <v>0</v>
      </c>
      <c r="AH41" s="64"/>
      <c r="AI41" s="64"/>
      <c r="AJ41" s="10">
        <f>'[1]Свод МО Формула !!!!!!'!FV38</f>
        <v>0</v>
      </c>
      <c r="AK41" s="10">
        <f t="shared" si="7"/>
        <v>0</v>
      </c>
      <c r="AL41" s="10">
        <f t="shared" si="8"/>
        <v>0</v>
      </c>
      <c r="AM41" s="64">
        <f>'[1]Свод МО Формула !!!!!!'!IH38</f>
        <v>0</v>
      </c>
      <c r="AN41" s="64"/>
      <c r="AO41" s="64">
        <f>'[1]Свод МО Формула !!!!!!'!IT38</f>
        <v>0</v>
      </c>
      <c r="AP41" s="64">
        <f>'[1]Свод МО Формула !!!!!!'!IZ38</f>
        <v>0</v>
      </c>
      <c r="AQ41" s="10">
        <f t="shared" si="9"/>
        <v>0</v>
      </c>
      <c r="AR41" s="64">
        <f>'[1]Свод МО Формула !!!!!!'!HD38</f>
        <v>0</v>
      </c>
      <c r="AS41" s="64">
        <f>'[1]Свод МО Формула !!!!!!'!HJ38</f>
        <v>0</v>
      </c>
      <c r="AT41" s="64"/>
      <c r="AU41" s="64"/>
    </row>
    <row r="42" spans="1:151" s="11" customFormat="1" ht="16.5" customHeight="1" x14ac:dyDescent="0.25">
      <c r="A42" s="65" t="s">
        <v>81</v>
      </c>
      <c r="B42" s="7">
        <f t="shared" si="1"/>
        <v>4</v>
      </c>
      <c r="C42" s="8">
        <f t="shared" si="2"/>
        <v>0</v>
      </c>
      <c r="D42" s="9">
        <f>'[1]Свод МО Формула !!!!!!'!B39</f>
        <v>0</v>
      </c>
      <c r="E42" s="9">
        <f>'[1]Свод МО Формула !!!!!!'!H39</f>
        <v>0</v>
      </c>
      <c r="F42" s="9">
        <f>'[1]Свод МО Формула !!!!!!'!N39</f>
        <v>0</v>
      </c>
      <c r="G42" s="8">
        <f t="shared" si="3"/>
        <v>0</v>
      </c>
      <c r="H42" s="9">
        <f>'[1]Свод МО Формула !!!!!!'!V39</f>
        <v>0</v>
      </c>
      <c r="I42" s="9">
        <f>'[1]Свод МО Формула !!!!!!'!AJ39</f>
        <v>0</v>
      </c>
      <c r="J42" s="9">
        <f>'[1]Свод МО Формула !!!!!!'!AC39</f>
        <v>0</v>
      </c>
      <c r="K42" s="9">
        <f>'[1]Свод МО Формула !!!!!!'!AX39</f>
        <v>0</v>
      </c>
      <c r="L42" s="9"/>
      <c r="M42" s="8">
        <f t="shared" si="0"/>
        <v>4</v>
      </c>
      <c r="N42" s="9">
        <f>'[1]Свод МО Формула !!!!!!'!$BL$39</f>
        <v>0</v>
      </c>
      <c r="O42" s="9">
        <f>'[1]Свод МО Формула !!!!!!'!$CQ$39</f>
        <v>4</v>
      </c>
      <c r="P42" s="9">
        <f>'[1]Свод МО Формула !!!!!!'!CW39</f>
        <v>0</v>
      </c>
      <c r="Q42" s="9">
        <f>'[1]Свод МО Формула !!!!!!'!CE39</f>
        <v>0</v>
      </c>
      <c r="R42" s="9">
        <f t="shared" si="4"/>
        <v>0</v>
      </c>
      <c r="S42" s="9">
        <f>'[1]Свод МО Формула !!!!!!'!KM39</f>
        <v>0</v>
      </c>
      <c r="T42" s="8">
        <f t="shared" si="5"/>
        <v>0</v>
      </c>
      <c r="U42" s="9">
        <f>'[1]Свод МО Формула !!!!!!'!DJ39</f>
        <v>0</v>
      </c>
      <c r="V42" s="9">
        <f>'[1]Свод МО Формула !!!!!!'!DR39</f>
        <v>0</v>
      </c>
      <c r="W42" s="9">
        <f>'[1]Свод МО Формула !!!!!!'!DX39</f>
        <v>0</v>
      </c>
      <c r="X42" s="8">
        <f>'[1]Свод МО Формула !!!!!!'!KF39</f>
        <v>0</v>
      </c>
      <c r="Y42" s="62">
        <f t="shared" si="10"/>
        <v>0</v>
      </c>
      <c r="Z42" s="8">
        <f t="shared" si="6"/>
        <v>0</v>
      </c>
      <c r="AA42" s="63">
        <f>'[1]Свод МО Формула !!!!!!'!ET39</f>
        <v>0</v>
      </c>
      <c r="AB42" s="64">
        <f>'[1]Свод МО Формула !!!!!!'!EL39</f>
        <v>0</v>
      </c>
      <c r="AC42" s="64">
        <f>'[1]Свод МО Формула !!!!!!'!GJ39</f>
        <v>0</v>
      </c>
      <c r="AD42" s="64">
        <f>'[1]Свод МО Формула !!!!!!'!FF39</f>
        <v>0</v>
      </c>
      <c r="AE42" s="64">
        <f>'[1]Свод МО Формула !!!!!!'!FN39</f>
        <v>0</v>
      </c>
      <c r="AF42" s="64">
        <f>'[1]Свод МО Формула !!!!!!'!GD39</f>
        <v>0</v>
      </c>
      <c r="AG42" s="64">
        <f>'[1]Свод МО Формула !!!!!!'!EZ39</f>
        <v>0</v>
      </c>
      <c r="AH42" s="64"/>
      <c r="AI42" s="64"/>
      <c r="AJ42" s="10">
        <f>'[1]Свод МО Формула !!!!!!'!FV39</f>
        <v>0</v>
      </c>
      <c r="AK42" s="10">
        <f t="shared" si="7"/>
        <v>0</v>
      </c>
      <c r="AL42" s="10">
        <f t="shared" si="8"/>
        <v>0</v>
      </c>
      <c r="AM42" s="64">
        <f>'[1]Свод МО Формула !!!!!!'!IH39</f>
        <v>0</v>
      </c>
      <c r="AN42" s="64"/>
      <c r="AO42" s="64">
        <f>'[1]Свод МО Формула !!!!!!'!IT39</f>
        <v>0</v>
      </c>
      <c r="AP42" s="64">
        <f>'[1]Свод МО Формула !!!!!!'!IZ39</f>
        <v>0</v>
      </c>
      <c r="AQ42" s="10">
        <f t="shared" si="9"/>
        <v>0</v>
      </c>
      <c r="AR42" s="64">
        <f>'[1]Свод МО Формула !!!!!!'!HD39</f>
        <v>0</v>
      </c>
      <c r="AS42" s="64">
        <f>'[1]Свод МО Формула !!!!!!'!HJ39</f>
        <v>0</v>
      </c>
      <c r="AT42" s="64"/>
      <c r="AU42" s="64"/>
    </row>
    <row r="43" spans="1:151" s="11" customFormat="1" ht="16.5" customHeight="1" x14ac:dyDescent="0.25">
      <c r="A43" s="18" t="s">
        <v>82</v>
      </c>
      <c r="B43" s="7">
        <f t="shared" si="1"/>
        <v>379</v>
      </c>
      <c r="C43" s="8">
        <f t="shared" si="2"/>
        <v>0</v>
      </c>
      <c r="D43" s="9">
        <f>'[1]Свод МО Формула !!!!!!'!B40</f>
        <v>0</v>
      </c>
      <c r="E43" s="9">
        <f>'[1]Свод МО Формула !!!!!!'!H40</f>
        <v>0</v>
      </c>
      <c r="F43" s="9">
        <f>'[1]Свод МО Формула !!!!!!'!N40</f>
        <v>0</v>
      </c>
      <c r="G43" s="8">
        <f t="shared" si="3"/>
        <v>0</v>
      </c>
      <c r="H43" s="9">
        <f>'[1]Свод МО Формула !!!!!!'!V40</f>
        <v>0</v>
      </c>
      <c r="I43" s="9">
        <f>'[1]Свод МО Формула !!!!!!'!AJ40</f>
        <v>0</v>
      </c>
      <c r="J43" s="9">
        <f>'[1]Свод МО Формула !!!!!!'!AC40</f>
        <v>0</v>
      </c>
      <c r="K43" s="9">
        <f>'[1]Свод МО Формула !!!!!!'!AX40</f>
        <v>0</v>
      </c>
      <c r="L43" s="9"/>
      <c r="M43" s="8">
        <f t="shared" si="0"/>
        <v>0</v>
      </c>
      <c r="N43" s="9">
        <f>'[1]Свод МО Формула !!!!!!'!BL40</f>
        <v>0</v>
      </c>
      <c r="O43" s="9">
        <f>'[1]Свод МО Формула !!!!!!'!BR40</f>
        <v>0</v>
      </c>
      <c r="P43" s="9">
        <f>'[1]Свод МО Формула !!!!!!'!CW40</f>
        <v>0</v>
      </c>
      <c r="Q43" s="9">
        <f>'[1]Свод МО Формула !!!!!!'!CE40</f>
        <v>0</v>
      </c>
      <c r="R43" s="9">
        <f t="shared" si="4"/>
        <v>379</v>
      </c>
      <c r="S43" s="9">
        <f>'[1]Свод МО Формула !!!!!!'!KM40</f>
        <v>0</v>
      </c>
      <c r="T43" s="8">
        <f t="shared" si="5"/>
        <v>319</v>
      </c>
      <c r="U43" s="9">
        <f>'[1]Свод МО Формула !!!!!!'!DJ40</f>
        <v>319</v>
      </c>
      <c r="V43" s="9">
        <f>'[1]Свод МО Формула !!!!!!'!DR40</f>
        <v>0</v>
      </c>
      <c r="W43" s="9">
        <f>'[1]Свод МО Формула !!!!!!'!DX40</f>
        <v>0</v>
      </c>
      <c r="X43" s="8">
        <f>'[1]Свод МО Формула !!!!!!'!KF40</f>
        <v>0</v>
      </c>
      <c r="Y43" s="62">
        <f t="shared" si="10"/>
        <v>60</v>
      </c>
      <c r="Z43" s="8">
        <f t="shared" si="6"/>
        <v>60</v>
      </c>
      <c r="AA43" s="63">
        <f>'[1]Свод МО Формула !!!!!!'!ET40</f>
        <v>0</v>
      </c>
      <c r="AB43" s="64">
        <f>'[1]Свод МО Формула !!!!!!'!EL40</f>
        <v>60</v>
      </c>
      <c r="AC43" s="64">
        <f>'[1]Свод МО Формула !!!!!!'!GJ40</f>
        <v>0</v>
      </c>
      <c r="AD43" s="64">
        <f>'[1]Свод МО Формула !!!!!!'!FF40</f>
        <v>0</v>
      </c>
      <c r="AE43" s="64">
        <f>'[1]Свод МО Формула !!!!!!'!FN40</f>
        <v>0</v>
      </c>
      <c r="AF43" s="64">
        <f>'[1]Свод МО Формула !!!!!!'!GD40</f>
        <v>0</v>
      </c>
      <c r="AG43" s="64">
        <f>'[1]Свод МО Формула !!!!!!'!EZ40</f>
        <v>0</v>
      </c>
      <c r="AH43" s="64"/>
      <c r="AI43" s="64"/>
      <c r="AJ43" s="10">
        <f>'[1]Свод МО Формула !!!!!!'!FV40</f>
        <v>0</v>
      </c>
      <c r="AK43" s="10">
        <f t="shared" si="7"/>
        <v>0</v>
      </c>
      <c r="AL43" s="10">
        <f t="shared" si="8"/>
        <v>0</v>
      </c>
      <c r="AM43" s="64">
        <f>'[1]Свод МО Формула !!!!!!'!IH40</f>
        <v>0</v>
      </c>
      <c r="AN43" s="64"/>
      <c r="AO43" s="64">
        <f>'[1]Свод МО Формула !!!!!!'!IT40</f>
        <v>0</v>
      </c>
      <c r="AP43" s="64">
        <f>'[1]Свод МО Формула !!!!!!'!IZ40</f>
        <v>0</v>
      </c>
      <c r="AQ43" s="10">
        <f t="shared" si="9"/>
        <v>0</v>
      </c>
      <c r="AR43" s="64">
        <f>'[1]Свод МО Формула !!!!!!'!HD40</f>
        <v>0</v>
      </c>
      <c r="AS43" s="64">
        <f>'[1]Свод МО Формула !!!!!!'!HJ40</f>
        <v>0</v>
      </c>
      <c r="AT43" s="64"/>
      <c r="AU43" s="64"/>
    </row>
    <row r="44" spans="1:151" s="11" customFormat="1" ht="16.5" customHeight="1" x14ac:dyDescent="0.25">
      <c r="A44" s="12" t="s">
        <v>83</v>
      </c>
      <c r="B44" s="7">
        <f t="shared" si="1"/>
        <v>337</v>
      </c>
      <c r="C44" s="8">
        <f t="shared" si="2"/>
        <v>0</v>
      </c>
      <c r="D44" s="9">
        <f>'[1]Свод МО Формула !!!!!!'!B41</f>
        <v>0</v>
      </c>
      <c r="E44" s="9">
        <f>'[1]Свод МО Формула !!!!!!'!H41</f>
        <v>0</v>
      </c>
      <c r="F44" s="9">
        <f>'[1]Свод МО Формула !!!!!!'!N41</f>
        <v>0</v>
      </c>
      <c r="G44" s="8">
        <f t="shared" si="3"/>
        <v>0</v>
      </c>
      <c r="H44" s="9">
        <f>'[1]Свод МО Формула !!!!!!'!V41</f>
        <v>0</v>
      </c>
      <c r="I44" s="9">
        <f>'[1]Свод МО Формула !!!!!!'!AJ41</f>
        <v>0</v>
      </c>
      <c r="J44" s="9">
        <f>'[1]Свод МО Формула !!!!!!'!AC41</f>
        <v>0</v>
      </c>
      <c r="K44" s="9">
        <f>'[1]Свод МО Формула !!!!!!'!AX41</f>
        <v>0</v>
      </c>
      <c r="L44" s="9"/>
      <c r="M44" s="8">
        <f t="shared" si="0"/>
        <v>0</v>
      </c>
      <c r="N44" s="9">
        <f>'[1]Свод МО Формула !!!!!!'!BL41</f>
        <v>0</v>
      </c>
      <c r="O44" s="9">
        <f>'[1]Свод МО Формула !!!!!!'!BR41</f>
        <v>0</v>
      </c>
      <c r="P44" s="9">
        <f>'[1]Свод МО Формула !!!!!!'!CW41</f>
        <v>0</v>
      </c>
      <c r="Q44" s="9">
        <f>'[1]Свод МО Формула !!!!!!'!CE41</f>
        <v>0</v>
      </c>
      <c r="R44" s="9">
        <f t="shared" si="4"/>
        <v>337</v>
      </c>
      <c r="S44" s="9">
        <f>'[1]Свод МО Формула !!!!!!'!KM41</f>
        <v>0</v>
      </c>
      <c r="T44" s="8">
        <f t="shared" si="5"/>
        <v>0</v>
      </c>
      <c r="U44" s="9">
        <f>'[1]Свод МО Формула !!!!!!'!DJ41</f>
        <v>0</v>
      </c>
      <c r="V44" s="9">
        <f>'[1]Свод МО Формула !!!!!!'!DR41</f>
        <v>0</v>
      </c>
      <c r="W44" s="9">
        <f>'[1]Свод МО Формула !!!!!!'!DX41</f>
        <v>0</v>
      </c>
      <c r="X44" s="8">
        <f>'[1]Свод МО Формула !!!!!!'!KF41</f>
        <v>337</v>
      </c>
      <c r="Y44" s="62">
        <f t="shared" si="10"/>
        <v>0</v>
      </c>
      <c r="Z44" s="8">
        <f t="shared" si="6"/>
        <v>0</v>
      </c>
      <c r="AA44" s="63">
        <f>'[1]Свод МО Формула !!!!!!'!ET41</f>
        <v>0</v>
      </c>
      <c r="AB44" s="64">
        <f>'[1]Свод МО Формула !!!!!!'!EL41</f>
        <v>0</v>
      </c>
      <c r="AC44" s="64">
        <f>'[1]Свод МО Формула !!!!!!'!GJ41</f>
        <v>0</v>
      </c>
      <c r="AD44" s="64">
        <f>'[1]Свод МО Формула !!!!!!'!FF41</f>
        <v>0</v>
      </c>
      <c r="AE44" s="64">
        <f>'[1]Свод МО Формула !!!!!!'!FN41</f>
        <v>0</v>
      </c>
      <c r="AF44" s="64">
        <f>'[1]Свод МО Формула !!!!!!'!GD41</f>
        <v>0</v>
      </c>
      <c r="AG44" s="64">
        <f>'[1]Свод МО Формула !!!!!!'!EZ41</f>
        <v>0</v>
      </c>
      <c r="AH44" s="64"/>
      <c r="AI44" s="64"/>
      <c r="AJ44" s="10">
        <f>'[1]Свод МО Формула !!!!!!'!FV41</f>
        <v>0</v>
      </c>
      <c r="AK44" s="10">
        <f t="shared" si="7"/>
        <v>0</v>
      </c>
      <c r="AL44" s="10">
        <f t="shared" si="8"/>
        <v>0</v>
      </c>
      <c r="AM44" s="64">
        <f>'[1]Свод МО Формула !!!!!!'!IH41</f>
        <v>0</v>
      </c>
      <c r="AN44" s="64"/>
      <c r="AO44" s="64">
        <f>'[1]Свод МО Формула !!!!!!'!IT41</f>
        <v>0</v>
      </c>
      <c r="AP44" s="64">
        <f>'[1]Свод МО Формула !!!!!!'!IZ41</f>
        <v>0</v>
      </c>
      <c r="AQ44" s="10">
        <f t="shared" si="9"/>
        <v>0</v>
      </c>
      <c r="AR44" s="64">
        <f>'[1]Свод МО Формула !!!!!!'!HD41</f>
        <v>0</v>
      </c>
      <c r="AS44" s="64">
        <f>'[1]Свод МО Формула !!!!!!'!HJ41</f>
        <v>0</v>
      </c>
      <c r="AT44" s="64"/>
      <c r="AU44" s="64"/>
    </row>
    <row r="45" spans="1:151" s="11" customFormat="1" ht="17.25" customHeight="1" x14ac:dyDescent="0.25">
      <c r="A45" s="19" t="s">
        <v>84</v>
      </c>
      <c r="B45" s="7">
        <f t="shared" si="1"/>
        <v>4410</v>
      </c>
      <c r="C45" s="8">
        <f t="shared" si="2"/>
        <v>0</v>
      </c>
      <c r="D45" s="9">
        <f>'[1]Свод МО Формула !!!!!!'!B42</f>
        <v>0</v>
      </c>
      <c r="E45" s="9">
        <f>'[1]Свод МО Формула !!!!!!'!H42</f>
        <v>0</v>
      </c>
      <c r="F45" s="9">
        <f>'[1]Свод МО Формула !!!!!!'!N42</f>
        <v>0</v>
      </c>
      <c r="G45" s="8">
        <f t="shared" si="3"/>
        <v>334</v>
      </c>
      <c r="H45" s="9">
        <f>'[1]Свод МО Формула !!!!!!'!V42</f>
        <v>0</v>
      </c>
      <c r="I45" s="9">
        <f>'[1]Свод МО Формула !!!!!!'!AJ42</f>
        <v>0</v>
      </c>
      <c r="J45" s="9">
        <f>'[1]Свод МО Формула !!!!!!'!AC42</f>
        <v>334</v>
      </c>
      <c r="K45" s="9">
        <f>'[1]Свод МО Формула !!!!!!'!AX42</f>
        <v>0</v>
      </c>
      <c r="L45" s="9"/>
      <c r="M45" s="8">
        <f t="shared" si="0"/>
        <v>392</v>
      </c>
      <c r="N45" s="9">
        <f>'[1]Свод МО Формула !!!!!!'!BX42</f>
        <v>392</v>
      </c>
      <c r="O45" s="9">
        <f>'[1]Свод МО Формула !!!!!!'!BR42</f>
        <v>0</v>
      </c>
      <c r="P45" s="9">
        <f>'[1]Свод МО Формула !!!!!!'!CW42</f>
        <v>0</v>
      </c>
      <c r="Q45" s="9">
        <f>'[1]Свод МО Формула !!!!!!'!CE42</f>
        <v>0</v>
      </c>
      <c r="R45" s="9">
        <f t="shared" si="4"/>
        <v>3684</v>
      </c>
      <c r="S45" s="9">
        <f>'[1]Свод МО Формула !!!!!!'!KM42</f>
        <v>0</v>
      </c>
      <c r="T45" s="8">
        <f t="shared" si="5"/>
        <v>1764</v>
      </c>
      <c r="U45" s="9">
        <f>'[1]Свод МО Формула !!!!!!'!DJ42</f>
        <v>1764</v>
      </c>
      <c r="V45" s="9">
        <f>'[1]Свод МО Формула !!!!!!'!DR42</f>
        <v>0</v>
      </c>
      <c r="W45" s="9">
        <f>'[1]Свод МО Формула !!!!!!'!DX42</f>
        <v>0</v>
      </c>
      <c r="X45" s="8">
        <f>'[1]Свод МО Формула !!!!!!'!KF42</f>
        <v>0</v>
      </c>
      <c r="Y45" s="62">
        <f t="shared" si="10"/>
        <v>1920</v>
      </c>
      <c r="Z45" s="8">
        <f t="shared" si="6"/>
        <v>1920</v>
      </c>
      <c r="AA45" s="63">
        <f>'[1]Свод МО Формула !!!!!!'!ET42</f>
        <v>0</v>
      </c>
      <c r="AB45" s="64">
        <f>'[1]Свод МО Формула !!!!!!'!EL42</f>
        <v>1920</v>
      </c>
      <c r="AC45" s="64">
        <f>'[1]Свод МО Формула !!!!!!'!GJ42</f>
        <v>0</v>
      </c>
      <c r="AD45" s="64">
        <f>'[1]Свод МО Формула !!!!!!'!FF42</f>
        <v>0</v>
      </c>
      <c r="AE45" s="64">
        <f>'[1]Свод МО Формула !!!!!!'!FN42</f>
        <v>0</v>
      </c>
      <c r="AF45" s="64">
        <f>'[1]Свод МО Формула !!!!!!'!GD42</f>
        <v>0</v>
      </c>
      <c r="AG45" s="64">
        <f>'[1]Свод МО Формула !!!!!!'!EZ42</f>
        <v>0</v>
      </c>
      <c r="AH45" s="64"/>
      <c r="AI45" s="64"/>
      <c r="AJ45" s="10">
        <f>'[1]Свод МО Формула !!!!!!'!FV42</f>
        <v>0</v>
      </c>
      <c r="AK45" s="10">
        <f t="shared" si="7"/>
        <v>0</v>
      </c>
      <c r="AL45" s="10">
        <f t="shared" si="8"/>
        <v>0</v>
      </c>
      <c r="AM45" s="64">
        <f>'[1]Свод МО Формула !!!!!!'!IH42</f>
        <v>0</v>
      </c>
      <c r="AN45" s="64"/>
      <c r="AO45" s="64">
        <f>'[1]Свод МО Формула !!!!!!'!IT42</f>
        <v>0</v>
      </c>
      <c r="AP45" s="64">
        <f>'[1]Свод МО Формула !!!!!!'!IZ42</f>
        <v>0</v>
      </c>
      <c r="AQ45" s="10">
        <f t="shared" si="9"/>
        <v>0</v>
      </c>
      <c r="AR45" s="64">
        <f>'[1]Свод МО Формула !!!!!!'!HD42</f>
        <v>0</v>
      </c>
      <c r="AS45" s="64">
        <f>'[1]Свод МО Формула !!!!!!'!HJ42</f>
        <v>0</v>
      </c>
      <c r="AT45" s="64"/>
      <c r="AU45" s="64"/>
    </row>
    <row r="46" spans="1:151" s="11" customFormat="1" ht="17.25" customHeight="1" x14ac:dyDescent="0.25">
      <c r="A46" s="12" t="s">
        <v>85</v>
      </c>
      <c r="B46" s="7">
        <f t="shared" si="1"/>
        <v>673</v>
      </c>
      <c r="C46" s="8">
        <f t="shared" si="2"/>
        <v>0</v>
      </c>
      <c r="D46" s="9">
        <f>'[1]Свод МО Формула !!!!!!'!B43</f>
        <v>0</v>
      </c>
      <c r="E46" s="9">
        <f>'[1]Свод МО Формула !!!!!!'!H43</f>
        <v>0</v>
      </c>
      <c r="F46" s="9">
        <f>'[1]Свод МО Формула !!!!!!'!N43</f>
        <v>0</v>
      </c>
      <c r="G46" s="8">
        <f t="shared" si="3"/>
        <v>0</v>
      </c>
      <c r="H46" s="9">
        <f>'[1]Свод МО Формула !!!!!!'!V43</f>
        <v>0</v>
      </c>
      <c r="I46" s="9">
        <f>'[1]Свод МО Формула !!!!!!'!AJ43</f>
        <v>0</v>
      </c>
      <c r="J46" s="9">
        <f>'[1]Свод МО Формула !!!!!!'!AC43</f>
        <v>0</v>
      </c>
      <c r="K46" s="9">
        <f>'[1]Свод МО Формула !!!!!!'!AX43</f>
        <v>0</v>
      </c>
      <c r="L46" s="9"/>
      <c r="M46" s="8">
        <f t="shared" si="0"/>
        <v>0</v>
      </c>
      <c r="N46" s="9">
        <f>'[1]Свод МО Формула !!!!!!'!BL43</f>
        <v>0</v>
      </c>
      <c r="O46" s="9">
        <f>'[1]Свод МО Формула !!!!!!'!BR43</f>
        <v>0</v>
      </c>
      <c r="P46" s="9">
        <f>'[1]Свод МО Формула !!!!!!'!CW43</f>
        <v>0</v>
      </c>
      <c r="Q46" s="9">
        <f>'[1]Свод МО Формула !!!!!!'!CE43</f>
        <v>0</v>
      </c>
      <c r="R46" s="9">
        <f t="shared" si="4"/>
        <v>673</v>
      </c>
      <c r="S46" s="9">
        <f>'[1]Свод МО Формула !!!!!!'!KM43</f>
        <v>0</v>
      </c>
      <c r="T46" s="8">
        <f t="shared" si="5"/>
        <v>673</v>
      </c>
      <c r="U46" s="9">
        <f>'[1]Свод МО Формула !!!!!!'!DJ43</f>
        <v>673</v>
      </c>
      <c r="V46" s="9">
        <f>'[1]Свод МО Формула !!!!!!'!DR43</f>
        <v>0</v>
      </c>
      <c r="W46" s="9">
        <f>'[1]Свод МО Формула !!!!!!'!DX43</f>
        <v>0</v>
      </c>
      <c r="X46" s="8">
        <f>'[1]Свод МО Формула !!!!!!'!KF43</f>
        <v>0</v>
      </c>
      <c r="Y46" s="62">
        <f t="shared" si="10"/>
        <v>0</v>
      </c>
      <c r="Z46" s="8">
        <f t="shared" si="6"/>
        <v>0</v>
      </c>
      <c r="AA46" s="63">
        <f>'[1]Свод МО Формула !!!!!!'!ET43</f>
        <v>0</v>
      </c>
      <c r="AB46" s="64">
        <f>'[1]Свод МО Формула !!!!!!'!EL43</f>
        <v>0</v>
      </c>
      <c r="AC46" s="64">
        <f>'[1]Свод МО Формула !!!!!!'!GJ43</f>
        <v>0</v>
      </c>
      <c r="AD46" s="64">
        <f>'[1]Свод МО Формула !!!!!!'!FF43</f>
        <v>0</v>
      </c>
      <c r="AE46" s="64">
        <f>'[1]Свод МО Формула !!!!!!'!FN43</f>
        <v>0</v>
      </c>
      <c r="AF46" s="64">
        <f>'[1]Свод МО Формула !!!!!!'!GD43</f>
        <v>0</v>
      </c>
      <c r="AG46" s="64">
        <f>'[1]Свод МО Формула !!!!!!'!EZ43</f>
        <v>0</v>
      </c>
      <c r="AH46" s="64"/>
      <c r="AI46" s="64"/>
      <c r="AJ46" s="10">
        <f>'[1]Свод МО Формула !!!!!!'!FV43</f>
        <v>0</v>
      </c>
      <c r="AK46" s="10">
        <f t="shared" si="7"/>
        <v>0</v>
      </c>
      <c r="AL46" s="10">
        <f t="shared" si="8"/>
        <v>0</v>
      </c>
      <c r="AM46" s="64">
        <f>'[1]Свод МО Формула !!!!!!'!IH43</f>
        <v>0</v>
      </c>
      <c r="AN46" s="64"/>
      <c r="AO46" s="64">
        <f>'[1]Свод МО Формула !!!!!!'!IT43</f>
        <v>0</v>
      </c>
      <c r="AP46" s="64">
        <f>'[1]Свод МО Формула !!!!!!'!IZ43</f>
        <v>0</v>
      </c>
      <c r="AQ46" s="10">
        <f t="shared" si="9"/>
        <v>0</v>
      </c>
      <c r="AR46" s="64">
        <f>'[1]Свод МО Формула !!!!!!'!HD43</f>
        <v>0</v>
      </c>
      <c r="AS46" s="64">
        <f>'[1]Свод МО Формула !!!!!!'!HJ43</f>
        <v>0</v>
      </c>
      <c r="AT46" s="64"/>
      <c r="AU46" s="64"/>
    </row>
    <row r="47" spans="1:151" s="11" customFormat="1" ht="17.25" customHeight="1" x14ac:dyDescent="0.25">
      <c r="A47" s="12" t="s">
        <v>86</v>
      </c>
      <c r="B47" s="7">
        <f t="shared" si="1"/>
        <v>14965</v>
      </c>
      <c r="C47" s="8">
        <f t="shared" si="2"/>
        <v>0</v>
      </c>
      <c r="D47" s="9">
        <f>'[1]Свод МО Формула !!!!!!'!B44</f>
        <v>0</v>
      </c>
      <c r="E47" s="9">
        <f>'[1]Свод МО Формула !!!!!!'!H44</f>
        <v>0</v>
      </c>
      <c r="F47" s="9">
        <f>'[1]Свод МО Формула !!!!!!'!N44</f>
        <v>0</v>
      </c>
      <c r="G47" s="8">
        <f t="shared" si="3"/>
        <v>32</v>
      </c>
      <c r="H47" s="9">
        <f>'[1]Свод МО Формула !!!!!!'!V44</f>
        <v>32</v>
      </c>
      <c r="I47" s="9">
        <f>'[1]Свод МО Формула !!!!!!'!AJ44</f>
        <v>0</v>
      </c>
      <c r="J47" s="9">
        <f>'[1]Свод МО Формула !!!!!!'!AC44</f>
        <v>0</v>
      </c>
      <c r="K47" s="9">
        <f>'[1]Свод МО Формула !!!!!!'!AX44</f>
        <v>0</v>
      </c>
      <c r="L47" s="9"/>
      <c r="M47" s="8">
        <f t="shared" si="0"/>
        <v>15</v>
      </c>
      <c r="N47" s="9">
        <f>'[1]Свод МО Формула !!!!!!'!BL44</f>
        <v>0</v>
      </c>
      <c r="O47" s="9">
        <f>'[1]Свод МО Формула !!!!!!'!BR44</f>
        <v>15</v>
      </c>
      <c r="P47" s="9">
        <f>'[1]Свод МО Формула !!!!!!'!CW44</f>
        <v>0</v>
      </c>
      <c r="Q47" s="9">
        <f>'[1]Свод МО Формула !!!!!!'!CE44</f>
        <v>0</v>
      </c>
      <c r="R47" s="9">
        <f t="shared" si="4"/>
        <v>14918</v>
      </c>
      <c r="S47" s="9">
        <f>'[1]Свод МО Формула !!!!!!'!KM44</f>
        <v>0</v>
      </c>
      <c r="T47" s="8">
        <f t="shared" si="5"/>
        <v>0</v>
      </c>
      <c r="U47" s="9">
        <f>'[1]Свод МО Формула !!!!!!'!DJ44</f>
        <v>0</v>
      </c>
      <c r="V47" s="9">
        <f>'[1]Свод МО Формула !!!!!!'!DR44</f>
        <v>0</v>
      </c>
      <c r="W47" s="9">
        <f>'[1]Свод МО Формула !!!!!!'!DX44</f>
        <v>0</v>
      </c>
      <c r="X47" s="8">
        <f>'[1]Свод МО Формула !!!!!!'!KF44</f>
        <v>0</v>
      </c>
      <c r="Y47" s="62">
        <f t="shared" si="10"/>
        <v>14918</v>
      </c>
      <c r="Z47" s="8">
        <f>SUM(AA47:AJ47)</f>
        <v>14918</v>
      </c>
      <c r="AA47" s="63">
        <f>'[1]Свод МО Формула !!!!!!'!ET44</f>
        <v>0</v>
      </c>
      <c r="AB47" s="64">
        <f>'[1]Свод МО Формула !!!!!!'!EL44</f>
        <v>0</v>
      </c>
      <c r="AC47" s="64">
        <f>'[1]Свод МО Формула !!!!!!'!GJ44</f>
        <v>14918</v>
      </c>
      <c r="AD47" s="64">
        <f>'[1]Свод МО Формула !!!!!!'!FF44</f>
        <v>0</v>
      </c>
      <c r="AE47" s="64">
        <f>'[1]Свод МО Формула !!!!!!'!FN44</f>
        <v>0</v>
      </c>
      <c r="AF47" s="64">
        <f>'[1]Свод МО Формула !!!!!!'!GD44</f>
        <v>0</v>
      </c>
      <c r="AG47" s="64">
        <f>'[1]Свод МО Формула !!!!!!'!EZ44</f>
        <v>0</v>
      </c>
      <c r="AH47" s="64"/>
      <c r="AI47" s="64"/>
      <c r="AJ47" s="10">
        <f>'[1]Свод МО Формула !!!!!!'!FV44</f>
        <v>0</v>
      </c>
      <c r="AK47" s="10">
        <f t="shared" si="7"/>
        <v>0</v>
      </c>
      <c r="AL47" s="10">
        <f t="shared" si="8"/>
        <v>0</v>
      </c>
      <c r="AM47" s="64">
        <f>'[1]Свод МО Формула !!!!!!'!IH44</f>
        <v>0</v>
      </c>
      <c r="AN47" s="64"/>
      <c r="AO47" s="64">
        <f>'[1]Свод МО Формула !!!!!!'!IT44</f>
        <v>0</v>
      </c>
      <c r="AP47" s="64">
        <f>'[1]Свод МО Формула !!!!!!'!IZ44</f>
        <v>0</v>
      </c>
      <c r="AQ47" s="10">
        <f t="shared" si="9"/>
        <v>0</v>
      </c>
      <c r="AR47" s="64">
        <f>'[1]Свод МО Формула !!!!!!'!HD44</f>
        <v>0</v>
      </c>
      <c r="AS47" s="64">
        <f>'[1]Свод МО Формула !!!!!!'!HJ44</f>
        <v>0</v>
      </c>
      <c r="AT47" s="64"/>
      <c r="AU47" s="64"/>
    </row>
    <row r="48" spans="1:151" s="11" customFormat="1" ht="17.25" customHeight="1" x14ac:dyDescent="0.25">
      <c r="A48" s="12" t="s">
        <v>87</v>
      </c>
      <c r="B48" s="7">
        <f t="shared" si="1"/>
        <v>603</v>
      </c>
      <c r="C48" s="8">
        <f t="shared" si="2"/>
        <v>0</v>
      </c>
      <c r="D48" s="9"/>
      <c r="E48" s="9"/>
      <c r="F48" s="9"/>
      <c r="G48" s="8">
        <f t="shared" si="3"/>
        <v>0</v>
      </c>
      <c r="H48" s="9"/>
      <c r="I48" s="9"/>
      <c r="J48" s="9"/>
      <c r="K48" s="9"/>
      <c r="L48" s="9"/>
      <c r="M48" s="8">
        <f t="shared" si="0"/>
        <v>80</v>
      </c>
      <c r="N48" s="9"/>
      <c r="O48" s="9">
        <f>'[1]Свод МО Формула !!!!!!'!CQ45</f>
        <v>80</v>
      </c>
      <c r="P48" s="9"/>
      <c r="Q48" s="9"/>
      <c r="R48" s="9">
        <f t="shared" si="4"/>
        <v>523</v>
      </c>
      <c r="S48" s="9">
        <f>'[1]Свод МО Формула !!!!!!'!KM45</f>
        <v>0</v>
      </c>
      <c r="T48" s="8">
        <f t="shared" si="5"/>
        <v>283</v>
      </c>
      <c r="U48" s="9">
        <f>'[1]Свод МО Формула !!!!!!'!DJ45</f>
        <v>283</v>
      </c>
      <c r="V48" s="9"/>
      <c r="W48" s="9">
        <f>'[1]Свод МО Формула !!!!!!'!DX45</f>
        <v>0</v>
      </c>
      <c r="X48" s="8"/>
      <c r="Y48" s="62">
        <f t="shared" si="10"/>
        <v>240</v>
      </c>
      <c r="Z48" s="8">
        <f t="shared" si="6"/>
        <v>240</v>
      </c>
      <c r="AA48" s="63"/>
      <c r="AB48" s="64">
        <f>'[1]Свод МО Формула !!!!!!'!EL45</f>
        <v>240</v>
      </c>
      <c r="AC48" s="64"/>
      <c r="AD48" s="64"/>
      <c r="AE48" s="64"/>
      <c r="AF48" s="64"/>
      <c r="AG48" s="64"/>
      <c r="AH48" s="64"/>
      <c r="AI48" s="64"/>
      <c r="AJ48" s="10">
        <f>'[1]Свод МО Формула !!!!!!'!FV45</f>
        <v>0</v>
      </c>
      <c r="AK48" s="10">
        <f t="shared" si="7"/>
        <v>0</v>
      </c>
      <c r="AL48" s="10">
        <f t="shared" si="8"/>
        <v>0</v>
      </c>
      <c r="AM48" s="64"/>
      <c r="AN48" s="64"/>
      <c r="AO48" s="64"/>
      <c r="AP48" s="64"/>
      <c r="AQ48" s="10">
        <f t="shared" si="9"/>
        <v>0</v>
      </c>
      <c r="AR48" s="64"/>
      <c r="AS48" s="64"/>
      <c r="AT48" s="64"/>
      <c r="AU48" s="64"/>
    </row>
    <row r="49" spans="1:47" s="11" customFormat="1" ht="45.75" customHeight="1" x14ac:dyDescent="0.25">
      <c r="A49" s="17" t="s">
        <v>88</v>
      </c>
      <c r="B49" s="7">
        <f t="shared" si="1"/>
        <v>8357</v>
      </c>
      <c r="C49" s="8">
        <f t="shared" si="2"/>
        <v>0</v>
      </c>
      <c r="D49" s="9"/>
      <c r="E49" s="9"/>
      <c r="F49" s="9"/>
      <c r="G49" s="8">
        <f t="shared" si="3"/>
        <v>0</v>
      </c>
      <c r="H49" s="9"/>
      <c r="I49" s="9"/>
      <c r="J49" s="9"/>
      <c r="K49" s="9"/>
      <c r="L49" s="9"/>
      <c r="M49" s="8">
        <f t="shared" si="0"/>
        <v>0</v>
      </c>
      <c r="N49" s="9"/>
      <c r="O49" s="9"/>
      <c r="P49" s="9"/>
      <c r="Q49" s="9"/>
      <c r="R49" s="9">
        <f t="shared" si="4"/>
        <v>8357</v>
      </c>
      <c r="S49" s="9">
        <f>'[1]Свод МО Формула !!!!!!'!KM46</f>
        <v>0</v>
      </c>
      <c r="T49" s="8">
        <f t="shared" si="5"/>
        <v>8357</v>
      </c>
      <c r="U49" s="9"/>
      <c r="V49" s="9">
        <f>'[1]Свод МО Формула !!!!!!'!DR46</f>
        <v>0</v>
      </c>
      <c r="W49" s="9">
        <f>'[1]Свод МО Формула !!!!!!'!DX46</f>
        <v>8357</v>
      </c>
      <c r="X49" s="8"/>
      <c r="Y49" s="62">
        <f t="shared" si="10"/>
        <v>0</v>
      </c>
      <c r="Z49" s="8">
        <f t="shared" si="6"/>
        <v>0</v>
      </c>
      <c r="AA49" s="64"/>
      <c r="AB49" s="64"/>
      <c r="AC49" s="66"/>
      <c r="AD49" s="66"/>
      <c r="AE49" s="66"/>
      <c r="AF49" s="66"/>
      <c r="AG49" s="66"/>
      <c r="AH49" s="66"/>
      <c r="AI49" s="64"/>
      <c r="AJ49" s="10">
        <f>'[1]Свод МО Формула !!!!!!'!FV46</f>
        <v>0</v>
      </c>
      <c r="AK49" s="10">
        <f t="shared" si="7"/>
        <v>0</v>
      </c>
      <c r="AL49" s="10">
        <f t="shared" si="8"/>
        <v>0</v>
      </c>
      <c r="AM49" s="64"/>
      <c r="AN49" s="64"/>
      <c r="AO49" s="64"/>
      <c r="AP49" s="64"/>
      <c r="AQ49" s="10">
        <f t="shared" si="9"/>
        <v>0</v>
      </c>
      <c r="AR49" s="64"/>
      <c r="AS49" s="64"/>
      <c r="AT49" s="64"/>
      <c r="AU49" s="64"/>
    </row>
    <row r="50" spans="1:47" s="11" customFormat="1" ht="17.25" customHeight="1" x14ac:dyDescent="0.25">
      <c r="A50" s="12" t="s">
        <v>89</v>
      </c>
      <c r="B50" s="7">
        <f t="shared" si="1"/>
        <v>435</v>
      </c>
      <c r="C50" s="8">
        <f t="shared" si="2"/>
        <v>0</v>
      </c>
      <c r="D50" s="9"/>
      <c r="E50" s="9"/>
      <c r="F50" s="9"/>
      <c r="G50" s="8">
        <f t="shared" si="3"/>
        <v>0</v>
      </c>
      <c r="H50" s="9"/>
      <c r="I50" s="9"/>
      <c r="J50" s="9"/>
      <c r="K50" s="9">
        <f>'[1]Свод МО Формула !!!!!!'!AX47</f>
        <v>0</v>
      </c>
      <c r="L50" s="9"/>
      <c r="M50" s="8">
        <f t="shared" si="0"/>
        <v>0</v>
      </c>
      <c r="N50" s="9"/>
      <c r="O50" s="9"/>
      <c r="P50" s="9">
        <f>'[1]Свод МО Формула !!!!!!'!CW47</f>
        <v>0</v>
      </c>
      <c r="Q50" s="9"/>
      <c r="R50" s="9">
        <f t="shared" si="4"/>
        <v>435</v>
      </c>
      <c r="S50" s="9">
        <f>'[1]Свод МО Формула !!!!!!'!KM47</f>
        <v>0</v>
      </c>
      <c r="T50" s="8">
        <f t="shared" si="5"/>
        <v>227</v>
      </c>
      <c r="U50" s="9"/>
      <c r="V50" s="9">
        <f>'[1]Свод МО Формула !!!!!!'!DR47</f>
        <v>227</v>
      </c>
      <c r="W50" s="9">
        <f>'[1]Свод МО Формула !!!!!!'!DX47</f>
        <v>0</v>
      </c>
      <c r="X50" s="8"/>
      <c r="Y50" s="62">
        <f t="shared" si="10"/>
        <v>208</v>
      </c>
      <c r="Z50" s="8">
        <f t="shared" si="6"/>
        <v>208</v>
      </c>
      <c r="AA50" s="64">
        <f>'[1]ИП Саражакова'!EA34</f>
        <v>208</v>
      </c>
      <c r="AB50" s="64"/>
      <c r="AC50" s="66"/>
      <c r="AD50" s="66"/>
      <c r="AE50" s="66"/>
      <c r="AF50" s="66"/>
      <c r="AG50" s="66"/>
      <c r="AH50" s="66"/>
      <c r="AI50" s="64"/>
      <c r="AJ50" s="10">
        <f>'[1]Свод МО Формула !!!!!!'!FV47</f>
        <v>0</v>
      </c>
      <c r="AK50" s="10">
        <f t="shared" si="7"/>
        <v>0</v>
      </c>
      <c r="AL50" s="10">
        <f t="shared" si="8"/>
        <v>0</v>
      </c>
      <c r="AM50" s="64"/>
      <c r="AN50" s="64"/>
      <c r="AO50" s="64"/>
      <c r="AP50" s="64"/>
      <c r="AQ50" s="10">
        <f t="shared" si="9"/>
        <v>0</v>
      </c>
      <c r="AR50" s="64"/>
      <c r="AS50" s="64"/>
      <c r="AT50" s="64"/>
      <c r="AU50" s="64"/>
    </row>
    <row r="51" spans="1:47" s="11" customFormat="1" ht="17.25" customHeight="1" x14ac:dyDescent="0.25">
      <c r="A51" s="19" t="s">
        <v>90</v>
      </c>
      <c r="B51" s="7">
        <f t="shared" si="1"/>
        <v>855</v>
      </c>
      <c r="C51" s="8">
        <f t="shared" si="2"/>
        <v>0</v>
      </c>
      <c r="D51" s="20"/>
      <c r="E51" s="20"/>
      <c r="F51" s="20"/>
      <c r="G51" s="8">
        <f t="shared" si="3"/>
        <v>0</v>
      </c>
      <c r="H51" s="20"/>
      <c r="I51" s="20"/>
      <c r="J51" s="20"/>
      <c r="K51" s="20"/>
      <c r="L51" s="20"/>
      <c r="M51" s="8">
        <f t="shared" si="0"/>
        <v>0</v>
      </c>
      <c r="N51" s="20"/>
      <c r="O51" s="20"/>
      <c r="P51" s="20"/>
      <c r="Q51" s="20"/>
      <c r="R51" s="9">
        <f t="shared" si="4"/>
        <v>855</v>
      </c>
      <c r="S51" s="9">
        <f>'[1]Свод МО Формула !!!!!!'!KM48</f>
        <v>0</v>
      </c>
      <c r="T51" s="8">
        <f t="shared" si="5"/>
        <v>855</v>
      </c>
      <c r="U51" s="20"/>
      <c r="V51" s="20"/>
      <c r="W51" s="20">
        <f>'[1]ООО РДЦ '!DK34</f>
        <v>855</v>
      </c>
      <c r="X51" s="21"/>
      <c r="Y51" s="62">
        <f>Z51+AK51</f>
        <v>0</v>
      </c>
      <c r="Z51" s="8">
        <f t="shared" si="6"/>
        <v>0</v>
      </c>
      <c r="AA51" s="67"/>
      <c r="AB51" s="67"/>
      <c r="AC51" s="68"/>
      <c r="AD51" s="68"/>
      <c r="AE51" s="68"/>
      <c r="AF51" s="68"/>
      <c r="AG51" s="68"/>
      <c r="AH51" s="68"/>
      <c r="AI51" s="67"/>
      <c r="AJ51" s="10">
        <f>'[1]Свод МО Формула !!!!!!'!FV48</f>
        <v>0</v>
      </c>
      <c r="AK51" s="10">
        <f t="shared" si="7"/>
        <v>0</v>
      </c>
      <c r="AL51" s="10">
        <f t="shared" si="8"/>
        <v>0</v>
      </c>
      <c r="AM51" s="67"/>
      <c r="AN51" s="67"/>
      <c r="AO51" s="67"/>
      <c r="AP51" s="67"/>
      <c r="AQ51" s="10">
        <f t="shared" si="9"/>
        <v>0</v>
      </c>
      <c r="AR51" s="67"/>
      <c r="AS51" s="67"/>
      <c r="AT51" s="67"/>
      <c r="AU51" s="67"/>
    </row>
    <row r="52" spans="1:47" s="11" customFormat="1" ht="17.25" customHeight="1" x14ac:dyDescent="0.25">
      <c r="A52" s="19" t="s">
        <v>91</v>
      </c>
      <c r="B52" s="7">
        <f t="shared" si="1"/>
        <v>0</v>
      </c>
      <c r="C52" s="8">
        <f t="shared" si="2"/>
        <v>0</v>
      </c>
      <c r="D52" s="20"/>
      <c r="E52" s="20"/>
      <c r="F52" s="20"/>
      <c r="G52" s="8">
        <f t="shared" si="3"/>
        <v>0</v>
      </c>
      <c r="H52" s="20"/>
      <c r="I52" s="20"/>
      <c r="J52" s="20"/>
      <c r="K52" s="20"/>
      <c r="L52" s="20"/>
      <c r="M52" s="8">
        <f t="shared" si="0"/>
        <v>0</v>
      </c>
      <c r="N52" s="20"/>
      <c r="O52" s="20"/>
      <c r="P52" s="20"/>
      <c r="Q52" s="20"/>
      <c r="R52" s="9">
        <f t="shared" si="4"/>
        <v>0</v>
      </c>
      <c r="S52" s="20"/>
      <c r="T52" s="8">
        <f t="shared" si="5"/>
        <v>0</v>
      </c>
      <c r="U52" s="20">
        <f>[1]новый!CW34</f>
        <v>0</v>
      </c>
      <c r="V52" s="20"/>
      <c r="W52" s="20"/>
      <c r="X52" s="21"/>
      <c r="Y52" s="62">
        <f t="shared" si="10"/>
        <v>0</v>
      </c>
      <c r="Z52" s="8">
        <f t="shared" si="6"/>
        <v>0</v>
      </c>
      <c r="AA52" s="67"/>
      <c r="AB52" s="67">
        <f>[1]новый!DY34</f>
        <v>0</v>
      </c>
      <c r="AC52" s="68"/>
      <c r="AD52" s="68"/>
      <c r="AE52" s="68"/>
      <c r="AF52" s="68"/>
      <c r="AG52" s="68"/>
      <c r="AH52" s="68"/>
      <c r="AI52" s="67"/>
      <c r="AJ52" s="10">
        <f>'[1]Свод МО Формула !!!!!!'!FV49</f>
        <v>0</v>
      </c>
      <c r="AK52" s="10">
        <f t="shared" si="7"/>
        <v>0</v>
      </c>
      <c r="AL52" s="10">
        <f t="shared" si="8"/>
        <v>0</v>
      </c>
      <c r="AM52" s="67"/>
      <c r="AN52" s="67"/>
      <c r="AO52" s="67"/>
      <c r="AP52" s="67"/>
      <c r="AQ52" s="10">
        <f t="shared" si="9"/>
        <v>0</v>
      </c>
      <c r="AR52" s="67"/>
      <c r="AS52" s="67"/>
      <c r="AT52" s="67"/>
      <c r="AU52" s="67"/>
    </row>
    <row r="53" spans="1:47" s="11" customFormat="1" ht="17.25" customHeight="1" x14ac:dyDescent="0.25">
      <c r="A53" s="19" t="s">
        <v>92</v>
      </c>
      <c r="B53" s="7">
        <f t="shared" si="1"/>
        <v>2080</v>
      </c>
      <c r="C53" s="8">
        <f t="shared" si="2"/>
        <v>0</v>
      </c>
      <c r="D53" s="20"/>
      <c r="E53" s="20"/>
      <c r="F53" s="20"/>
      <c r="G53" s="8">
        <f t="shared" si="3"/>
        <v>0</v>
      </c>
      <c r="H53" s="20"/>
      <c r="I53" s="20"/>
      <c r="J53" s="20"/>
      <c r="K53" s="20"/>
      <c r="L53" s="20"/>
      <c r="M53" s="8">
        <f t="shared" si="0"/>
        <v>0</v>
      </c>
      <c r="N53" s="20"/>
      <c r="O53" s="20"/>
      <c r="P53" s="20"/>
      <c r="Q53" s="20"/>
      <c r="R53" s="9">
        <f>T53+Y53+X53</f>
        <v>2080</v>
      </c>
      <c r="S53" s="20"/>
      <c r="T53" s="8">
        <f t="shared" si="5"/>
        <v>2080</v>
      </c>
      <c r="U53" s="20">
        <f>'[1]Свод МО Формула !!!!!!'!DJ50</f>
        <v>2080</v>
      </c>
      <c r="V53" s="20"/>
      <c r="W53" s="20"/>
      <c r="X53" s="21"/>
      <c r="Y53" s="62">
        <f t="shared" si="10"/>
        <v>0</v>
      </c>
      <c r="Z53" s="8">
        <f>SUM(AA53:AJ53)</f>
        <v>0</v>
      </c>
      <c r="AA53" s="67"/>
      <c r="AB53" s="67">
        <f>'[1]Свод МО Формула !!!!!!'!EL50</f>
        <v>0</v>
      </c>
      <c r="AC53" s="68"/>
      <c r="AD53" s="68"/>
      <c r="AE53" s="68"/>
      <c r="AF53" s="68"/>
      <c r="AG53" s="68"/>
      <c r="AH53" s="68"/>
      <c r="AI53" s="67"/>
      <c r="AJ53" s="10">
        <f>'[1]Свод МО Формула !!!!!!'!FV50</f>
        <v>0</v>
      </c>
      <c r="AK53" s="10">
        <f t="shared" si="7"/>
        <v>0</v>
      </c>
      <c r="AL53" s="10">
        <f t="shared" si="8"/>
        <v>0</v>
      </c>
      <c r="AM53" s="67"/>
      <c r="AN53" s="67"/>
      <c r="AO53" s="67"/>
      <c r="AP53" s="67"/>
      <c r="AQ53" s="10">
        <f t="shared" si="9"/>
        <v>0</v>
      </c>
      <c r="AR53" s="67"/>
      <c r="AS53" s="67"/>
      <c r="AT53" s="67"/>
      <c r="AU53" s="67"/>
    </row>
    <row r="54" spans="1:47" s="11" customFormat="1" ht="17.25" customHeight="1" x14ac:dyDescent="0.25">
      <c r="A54" s="19" t="s">
        <v>93</v>
      </c>
      <c r="B54" s="7">
        <f t="shared" si="1"/>
        <v>0</v>
      </c>
      <c r="C54" s="8">
        <f t="shared" si="2"/>
        <v>0</v>
      </c>
      <c r="D54" s="20"/>
      <c r="E54" s="20"/>
      <c r="F54" s="20"/>
      <c r="G54" s="8">
        <f t="shared" si="3"/>
        <v>0</v>
      </c>
      <c r="H54" s="20"/>
      <c r="I54" s="20"/>
      <c r="J54" s="20"/>
      <c r="K54" s="20"/>
      <c r="L54" s="20"/>
      <c r="M54" s="8">
        <f t="shared" si="0"/>
        <v>0</v>
      </c>
      <c r="N54" s="20">
        <f>'[1]Свод МО Формула !!!!!!'!CQ51</f>
        <v>0</v>
      </c>
      <c r="O54" s="20"/>
      <c r="P54" s="20"/>
      <c r="Q54" s="20"/>
      <c r="R54" s="9">
        <f>T54+Y54+X54</f>
        <v>0</v>
      </c>
      <c r="S54" s="20"/>
      <c r="T54" s="8">
        <f t="shared" si="5"/>
        <v>0</v>
      </c>
      <c r="U54" s="20"/>
      <c r="V54" s="20"/>
      <c r="W54" s="20"/>
      <c r="X54" s="21"/>
      <c r="Y54" s="62">
        <f t="shared" si="10"/>
        <v>0</v>
      </c>
      <c r="Z54" s="8">
        <f>SUM(AA54:AJ54)</f>
        <v>0</v>
      </c>
      <c r="AA54" s="67"/>
      <c r="AB54" s="67"/>
      <c r="AC54" s="68"/>
      <c r="AD54" s="68"/>
      <c r="AE54" s="68"/>
      <c r="AF54" s="68"/>
      <c r="AG54" s="68"/>
      <c r="AH54" s="68"/>
      <c r="AI54" s="67"/>
      <c r="AJ54" s="22"/>
      <c r="AK54" s="10">
        <f t="shared" si="7"/>
        <v>0</v>
      </c>
      <c r="AL54" s="10">
        <f t="shared" si="8"/>
        <v>0</v>
      </c>
      <c r="AM54" s="67"/>
      <c r="AN54" s="67"/>
      <c r="AO54" s="67"/>
      <c r="AP54" s="67"/>
      <c r="AQ54" s="10">
        <f t="shared" si="9"/>
        <v>0</v>
      </c>
      <c r="AR54" s="67"/>
      <c r="AS54" s="67"/>
      <c r="AT54" s="67"/>
      <c r="AU54" s="67"/>
    </row>
    <row r="55" spans="1:47" s="11" customFormat="1" ht="17.25" customHeight="1" x14ac:dyDescent="0.25">
      <c r="A55" s="19" t="s">
        <v>94</v>
      </c>
      <c r="B55" s="7">
        <f t="shared" si="1"/>
        <v>365</v>
      </c>
      <c r="C55" s="8">
        <f t="shared" si="2"/>
        <v>0</v>
      </c>
      <c r="D55" s="20"/>
      <c r="E55" s="20"/>
      <c r="F55" s="20"/>
      <c r="G55" s="8">
        <f t="shared" si="3"/>
        <v>0</v>
      </c>
      <c r="H55" s="20"/>
      <c r="I55" s="20"/>
      <c r="J55" s="20"/>
      <c r="K55" s="20"/>
      <c r="L55" s="20"/>
      <c r="M55" s="8">
        <f t="shared" si="0"/>
        <v>0</v>
      </c>
      <c r="N55" s="20"/>
      <c r="O55" s="20"/>
      <c r="P55" s="20"/>
      <c r="Q55" s="20"/>
      <c r="R55" s="9">
        <f>T55+Y55+X55</f>
        <v>365</v>
      </c>
      <c r="S55" s="20"/>
      <c r="T55" s="8">
        <f t="shared" ref="T55" si="11">SUM(U55:W55)</f>
        <v>365</v>
      </c>
      <c r="U55" s="20"/>
      <c r="V55" s="20"/>
      <c r="W55" s="20">
        <f>[1]Тубдиспансер!DK34</f>
        <v>365</v>
      </c>
      <c r="X55" s="21"/>
      <c r="Y55" s="62">
        <f t="shared" si="10"/>
        <v>0</v>
      </c>
      <c r="Z55" s="8">
        <f>SUM(AA55:AJ55)</f>
        <v>0</v>
      </c>
      <c r="AA55" s="67"/>
      <c r="AB55" s="67"/>
      <c r="AC55" s="68"/>
      <c r="AD55" s="68"/>
      <c r="AE55" s="68"/>
      <c r="AF55" s="68"/>
      <c r="AG55" s="68"/>
      <c r="AH55" s="68"/>
      <c r="AI55" s="67"/>
      <c r="AJ55" s="22"/>
      <c r="AK55" s="22"/>
      <c r="AL55" s="10">
        <f t="shared" si="8"/>
        <v>0</v>
      </c>
      <c r="AM55" s="67"/>
      <c r="AN55" s="67"/>
      <c r="AO55" s="67"/>
      <c r="AP55" s="67"/>
      <c r="AQ55" s="22"/>
      <c r="AR55" s="67"/>
      <c r="AS55" s="67"/>
      <c r="AT55" s="67"/>
      <c r="AU55" s="67"/>
    </row>
    <row r="56" spans="1:47" s="24" customFormat="1" ht="18" customHeight="1" x14ac:dyDescent="0.2">
      <c r="A56" s="23" t="s">
        <v>95</v>
      </c>
      <c r="B56" s="69">
        <f>SUM(B10:B55)</f>
        <v>1924203</v>
      </c>
      <c r="C56" s="69">
        <f t="shared" ref="C56:AQ56" si="12">SUM(C10:C55)</f>
        <v>93095</v>
      </c>
      <c r="D56" s="69">
        <f t="shared" si="12"/>
        <v>92501</v>
      </c>
      <c r="E56" s="69">
        <f t="shared" si="12"/>
        <v>573</v>
      </c>
      <c r="F56" s="69">
        <f t="shared" si="12"/>
        <v>21</v>
      </c>
      <c r="G56" s="69">
        <f t="shared" si="12"/>
        <v>52322</v>
      </c>
      <c r="H56" s="69">
        <f t="shared" si="12"/>
        <v>48826</v>
      </c>
      <c r="I56" s="69">
        <f t="shared" si="12"/>
        <v>890</v>
      </c>
      <c r="J56" s="69">
        <f t="shared" si="12"/>
        <v>1414</v>
      </c>
      <c r="K56" s="69">
        <f t="shared" si="12"/>
        <v>1192</v>
      </c>
      <c r="L56" s="69">
        <f t="shared" si="12"/>
        <v>0</v>
      </c>
      <c r="M56" s="69">
        <f t="shared" si="12"/>
        <v>16353</v>
      </c>
      <c r="N56" s="69">
        <f>SUM(N10:N55)</f>
        <v>5909</v>
      </c>
      <c r="O56" s="69">
        <f t="shared" si="12"/>
        <v>9346</v>
      </c>
      <c r="P56" s="69">
        <f>SUM(P10:P55)</f>
        <v>1098</v>
      </c>
      <c r="Q56" s="69">
        <f t="shared" si="12"/>
        <v>0</v>
      </c>
      <c r="R56" s="69">
        <f t="shared" si="12"/>
        <v>1762433</v>
      </c>
      <c r="S56" s="69">
        <f t="shared" si="12"/>
        <v>781039</v>
      </c>
      <c r="T56" s="69">
        <f t="shared" si="12"/>
        <v>656094</v>
      </c>
      <c r="U56" s="69">
        <f t="shared" si="12"/>
        <v>498131</v>
      </c>
      <c r="V56" s="69">
        <f t="shared" si="12"/>
        <v>53047</v>
      </c>
      <c r="W56" s="70">
        <f t="shared" si="12"/>
        <v>104916</v>
      </c>
      <c r="X56" s="69">
        <f t="shared" si="12"/>
        <v>171956</v>
      </c>
      <c r="Y56" s="69">
        <f t="shared" si="12"/>
        <v>934383</v>
      </c>
      <c r="Z56" s="69">
        <f t="shared" si="12"/>
        <v>789925</v>
      </c>
      <c r="AA56" s="69">
        <f t="shared" si="12"/>
        <v>81539</v>
      </c>
      <c r="AB56" s="69">
        <f t="shared" si="12"/>
        <v>313900</v>
      </c>
      <c r="AC56" s="69">
        <f t="shared" si="12"/>
        <v>18617</v>
      </c>
      <c r="AD56" s="69">
        <f>SUM(AD10:AD55)</f>
        <v>113699</v>
      </c>
      <c r="AE56" s="69">
        <f t="shared" si="12"/>
        <v>135568</v>
      </c>
      <c r="AF56" s="69">
        <f t="shared" si="12"/>
        <v>26894</v>
      </c>
      <c r="AG56" s="69">
        <f t="shared" si="12"/>
        <v>12267</v>
      </c>
      <c r="AH56" s="69">
        <f t="shared" si="12"/>
        <v>4206</v>
      </c>
      <c r="AI56" s="69">
        <f t="shared" si="12"/>
        <v>1798</v>
      </c>
      <c r="AJ56" s="69">
        <f t="shared" si="12"/>
        <v>81437</v>
      </c>
      <c r="AK56" s="69">
        <f t="shared" si="12"/>
        <v>144458</v>
      </c>
      <c r="AL56" s="69">
        <f t="shared" si="12"/>
        <v>60999</v>
      </c>
      <c r="AM56" s="69">
        <f t="shared" si="12"/>
        <v>56192</v>
      </c>
      <c r="AN56" s="69">
        <f t="shared" si="12"/>
        <v>0</v>
      </c>
      <c r="AO56" s="69">
        <f t="shared" si="12"/>
        <v>3079</v>
      </c>
      <c r="AP56" s="69">
        <f t="shared" si="12"/>
        <v>1728</v>
      </c>
      <c r="AQ56" s="69">
        <f t="shared" si="12"/>
        <v>83459</v>
      </c>
      <c r="AR56" s="69">
        <f t="shared" ref="AR56:AT56" si="13">SUM(AR10:AR53)</f>
        <v>27593</v>
      </c>
      <c r="AS56" s="69">
        <f t="shared" si="13"/>
        <v>55866</v>
      </c>
      <c r="AT56" s="71">
        <f t="shared" si="13"/>
        <v>0</v>
      </c>
      <c r="AU56" s="71">
        <f>SUM(AU10:AU53)</f>
        <v>0</v>
      </c>
    </row>
    <row r="57" spans="1:47" s="31" customFormat="1" ht="23.25" hidden="1" customHeight="1" x14ac:dyDescent="0.25">
      <c r="A57" s="25"/>
      <c r="B57" s="72">
        <f>'[1]Свод МО Формула !!!!!!'!KT53</f>
        <v>1819287</v>
      </c>
      <c r="C57" s="26">
        <f>'[1]Свод МО Формула !!!!!!'!P53</f>
        <v>93095</v>
      </c>
      <c r="D57" s="27">
        <f>[2]скорая!BH$23</f>
        <v>92501</v>
      </c>
      <c r="E57" s="27">
        <f>'[2]эвакуация 2021г'!AL$78</f>
        <v>573</v>
      </c>
      <c r="F57" s="27">
        <f>[2]тромбол.!AL$27</f>
        <v>21</v>
      </c>
      <c r="G57" s="73">
        <f>H57+I57+J57+K57</f>
        <v>52322</v>
      </c>
      <c r="H57" s="27">
        <f>'[3]КС 01.01.21'!$GF$3432</f>
        <v>48826</v>
      </c>
      <c r="I57" s="27">
        <f>'[4]ВМП 2020г'!EU$10</f>
        <v>890</v>
      </c>
      <c r="J57" s="27">
        <f>'[3]КС 01.01.21'!$AA$3534</f>
        <v>1414</v>
      </c>
      <c r="K57" s="28">
        <f>'[3]КС 01.01.21'!$AA$3433</f>
        <v>1192</v>
      </c>
      <c r="L57" s="28">
        <v>0</v>
      </c>
      <c r="M57" s="30">
        <f>N57+O57+P57+Q57</f>
        <v>16353</v>
      </c>
      <c r="N57" s="29">
        <f>'[5]стационар ДС'!G$532+'[5]стационар ДС'!G$485</f>
        <v>5909</v>
      </c>
      <c r="O57" s="29">
        <f>'[5]поликлиника ДС'!AG$589+'[5]поликлиника ДС'!AG$595</f>
        <v>9346</v>
      </c>
      <c r="P57" s="29">
        <f>'[5]стационар ДС'!G$514+'[5]поликлиника ДС'!AG$605</f>
        <v>1098</v>
      </c>
      <c r="Q57" s="29">
        <f>[6]гемодиализДС!$FM$9</f>
        <v>0</v>
      </c>
      <c r="R57" s="29">
        <f>T57+X57+Y57</f>
        <v>1762433</v>
      </c>
      <c r="S57" s="29">
        <f>'[1]Свод МО Формула !!!!!!'!KM53</f>
        <v>781039</v>
      </c>
      <c r="T57" s="26">
        <f>U57+V57+W57</f>
        <v>656094</v>
      </c>
      <c r="U57" s="29">
        <f>[7]заб.без.стом.!W$400</f>
        <v>498131</v>
      </c>
      <c r="V57" s="29">
        <f>'[7]стом обр.'!FH$62</f>
        <v>53047</v>
      </c>
      <c r="W57" s="29">
        <f>'[7]КТМРТ(обращение)'!Y$283</f>
        <v>104916</v>
      </c>
      <c r="X57" s="30">
        <f>'[7]неотложка с коэф'!ET$95</f>
        <v>171956</v>
      </c>
      <c r="Y57" s="30">
        <f>'[1]Свод МО Формула !!!!!!'!JX53</f>
        <v>934383</v>
      </c>
      <c r="Z57" s="29">
        <f>'[1]Свод МО Формула !!!!!!'!GV53+'[1]Свод МО Формула !!!!!!'!IN53</f>
        <v>789925</v>
      </c>
      <c r="AA57" s="29">
        <f>'[7]проф.пос. по стом. '!EZ$75</f>
        <v>81539</v>
      </c>
      <c r="AB57" s="29">
        <f>'[7]разовые без стом'!EU$348</f>
        <v>313900</v>
      </c>
      <c r="AC57" s="29">
        <f>[7]гемодиализ!FF$19</f>
        <v>18617</v>
      </c>
      <c r="AD57" s="29">
        <f>[7]ДНХБ!EH$269</f>
        <v>113699</v>
      </c>
      <c r="AE57" s="29">
        <f>[7]иные!EJ$273</f>
        <v>135568</v>
      </c>
      <c r="AF57" s="29">
        <f>'[7]моб.бригады с коэф'!EJ$31</f>
        <v>26894</v>
      </c>
      <c r="AG57" s="29">
        <f>'[7]центры здоровья'!EI$16</f>
        <v>12267</v>
      </c>
      <c r="AH57" s="29">
        <f>[7]ЦАОП!EQ$11</f>
        <v>4206</v>
      </c>
      <c r="AI57" s="29">
        <f>'[8]ДВН2 этап'!NG$1322</f>
        <v>1798</v>
      </c>
      <c r="AJ57" s="29">
        <v>81437</v>
      </c>
      <c r="AK57" s="30">
        <f>AM57+AO57+AP57+AR57+AS57+AT57+AU57+AN57</f>
        <v>144458</v>
      </c>
      <c r="AL57" s="30">
        <f>'[1]Свод МО Формула !!!!!!'!IH53+'[1]Свод МО Формула !!!!!!'!IT53+'[1]Свод МО Формула !!!!!!'!IZ53+'[1]Свод МО Формула !!!!!!'!JF53+'[1]Свод МО Формула !!!!!!'!JL53</f>
        <v>60999</v>
      </c>
      <c r="AM57" s="29">
        <f>'[8]ДВН1Этап новый '!NY$1316</f>
        <v>56192</v>
      </c>
      <c r="AN57" s="29"/>
      <c r="AO57" s="29">
        <f>'[8]ДДС опека'!EG$133</f>
        <v>3079</v>
      </c>
      <c r="AP57" s="29">
        <f>'[8]ДДС ТЖС'!EE$127</f>
        <v>1728</v>
      </c>
      <c r="AQ57" s="29">
        <f>'[1]Свод МО Формула !!!!!!'!IB53</f>
        <v>83459</v>
      </c>
      <c r="AR57" s="29">
        <f>'[8]ПМО взр'!NW$1587</f>
        <v>27593</v>
      </c>
      <c r="AS57" s="29">
        <f>'[8]Проф.МО дети  '!EC$587</f>
        <v>55866</v>
      </c>
      <c r="AT57" s="29">
        <f>'[8]1 в 2 года Исследования кала'!$NH$201</f>
        <v>0</v>
      </c>
      <c r="AU57" s="29">
        <f>[8]Маммография!$DW$183</f>
        <v>0</v>
      </c>
    </row>
    <row r="58" spans="1:47" s="31" customFormat="1" ht="21.6" hidden="1" customHeight="1" x14ac:dyDescent="0.25">
      <c r="A58" s="32" t="s">
        <v>96</v>
      </c>
      <c r="B58" s="34">
        <f>B57-B56</f>
        <v>-104916</v>
      </c>
      <c r="C58" s="33">
        <f t="shared" ref="C58:U58" si="14">C57-C56</f>
        <v>0</v>
      </c>
      <c r="D58" s="34">
        <f>D57-D56</f>
        <v>0</v>
      </c>
      <c r="E58" s="34">
        <f t="shared" si="14"/>
        <v>0</v>
      </c>
      <c r="F58" s="34">
        <f t="shared" si="14"/>
        <v>0</v>
      </c>
      <c r="G58" s="33">
        <f>G57-G56</f>
        <v>0</v>
      </c>
      <c r="H58" s="34">
        <f>H57-H56</f>
        <v>0</v>
      </c>
      <c r="I58" s="34">
        <f t="shared" si="14"/>
        <v>0</v>
      </c>
      <c r="J58" s="34">
        <f>J57-J56</f>
        <v>0</v>
      </c>
      <c r="K58" s="34">
        <f t="shared" si="14"/>
        <v>0</v>
      </c>
      <c r="L58" s="34">
        <f t="shared" si="14"/>
        <v>0</v>
      </c>
      <c r="M58" s="33">
        <f t="shared" si="14"/>
        <v>0</v>
      </c>
      <c r="N58" s="34">
        <f t="shared" si="14"/>
        <v>0</v>
      </c>
      <c r="O58" s="34">
        <f t="shared" si="14"/>
        <v>0</v>
      </c>
      <c r="P58" s="34">
        <f t="shared" si="14"/>
        <v>0</v>
      </c>
      <c r="Q58" s="34">
        <f t="shared" si="14"/>
        <v>0</v>
      </c>
      <c r="R58" s="34">
        <f t="shared" si="14"/>
        <v>0</v>
      </c>
      <c r="S58" s="34">
        <f t="shared" si="14"/>
        <v>0</v>
      </c>
      <c r="T58" s="33">
        <f t="shared" si="14"/>
        <v>0</v>
      </c>
      <c r="U58" s="34">
        <f t="shared" si="14"/>
        <v>0</v>
      </c>
      <c r="V58" s="34">
        <f>V57-V56</f>
        <v>0</v>
      </c>
      <c r="W58" s="34">
        <f>W57-W56</f>
        <v>0</v>
      </c>
      <c r="X58" s="33">
        <f>X57-X56</f>
        <v>0</v>
      </c>
      <c r="Y58" s="33">
        <f t="shared" ref="Y58:AU58" si="15">Y57-Y56</f>
        <v>0</v>
      </c>
      <c r="Z58" s="34">
        <f t="shared" si="15"/>
        <v>0</v>
      </c>
      <c r="AA58" s="34">
        <f t="shared" si="15"/>
        <v>0</v>
      </c>
      <c r="AB58" s="34">
        <f t="shared" si="15"/>
        <v>0</v>
      </c>
      <c r="AC58" s="34">
        <f t="shared" si="15"/>
        <v>0</v>
      </c>
      <c r="AD58" s="34">
        <f>AD57-AD56</f>
        <v>0</v>
      </c>
      <c r="AE58" s="34">
        <f t="shared" si="15"/>
        <v>0</v>
      </c>
      <c r="AF58" s="34">
        <f t="shared" si="15"/>
        <v>0</v>
      </c>
      <c r="AG58" s="34">
        <f t="shared" si="15"/>
        <v>0</v>
      </c>
      <c r="AH58" s="34">
        <f t="shared" si="15"/>
        <v>0</v>
      </c>
      <c r="AI58" s="34">
        <f t="shared" si="15"/>
        <v>0</v>
      </c>
      <c r="AJ58" s="34">
        <f t="shared" si="15"/>
        <v>0</v>
      </c>
      <c r="AK58" s="34">
        <f t="shared" si="15"/>
        <v>0</v>
      </c>
      <c r="AL58" s="34">
        <f>AL57-AL56</f>
        <v>0</v>
      </c>
      <c r="AM58" s="34">
        <f t="shared" si="15"/>
        <v>0</v>
      </c>
      <c r="AN58" s="34">
        <f t="shared" si="15"/>
        <v>0</v>
      </c>
      <c r="AO58" s="34">
        <f t="shared" si="15"/>
        <v>0</v>
      </c>
      <c r="AP58" s="34">
        <f t="shared" si="15"/>
        <v>0</v>
      </c>
      <c r="AQ58" s="34"/>
      <c r="AR58" s="34">
        <f t="shared" si="15"/>
        <v>0</v>
      </c>
      <c r="AS58" s="34">
        <f t="shared" si="15"/>
        <v>0</v>
      </c>
      <c r="AT58" s="34">
        <f t="shared" si="15"/>
        <v>0</v>
      </c>
      <c r="AU58" s="34">
        <f t="shared" si="15"/>
        <v>0</v>
      </c>
    </row>
    <row r="59" spans="1:47" hidden="1" x14ac:dyDescent="0.25">
      <c r="A59" s="35">
        <f>'[1]2021-8'!K12</f>
        <v>321051</v>
      </c>
      <c r="B59" s="74"/>
      <c r="C59" s="36"/>
      <c r="X59" s="38"/>
      <c r="Y59" s="38"/>
      <c r="Z59" s="75"/>
    </row>
    <row r="60" spans="1:47" ht="15.75" hidden="1" thickBot="1" x14ac:dyDescent="0.3">
      <c r="Z60" s="60">
        <v>17231.035</v>
      </c>
    </row>
    <row r="61" spans="1:47" ht="15.75" hidden="1" thickBot="1" x14ac:dyDescent="0.3">
      <c r="A61" s="42" t="s">
        <v>97</v>
      </c>
      <c r="B61" s="43">
        <f>C61+G61+M61+R61</f>
        <v>891413</v>
      </c>
      <c r="C61" s="43">
        <f>C12+C14+C15+C16+C17+C18+C19+C20+C21+C22+C23+C25+C26+C27+C28+C29+C30+C32+C40+C41+C42+C43+C45+C46+C31+C48+C52+C50+C51+C10</f>
        <v>82464</v>
      </c>
      <c r="D61" s="43">
        <f>D12+D14+D15+D16+D17+D18+D19+D20+D21+D22+D23+D25+D26+D27+D28+D29+D30+D32+D40+D41+D42+D43+D45+D46+D31+D48+D52+D50+D51+D10</f>
        <v>82065</v>
      </c>
      <c r="E61" s="43">
        <f>E12+E14+E15+E16+E17+E18+E19+E20+E21+E22+E23+E25+E26+E27+E28+E29+E30+E32+E40+E41+E42+E43+E45+E46+E31+E48+E52+E50+E51</f>
        <v>378</v>
      </c>
      <c r="F61" s="43">
        <f t="shared" ref="F61" si="16">F12+F14+F15+F16+F17+F18+F19+F20+F21+F22+F23+F25+F26+F27+F28+F29+F30+F32+F40+F41+F42+F43+F45+F46+F31+F48+F52+F50+F51</f>
        <v>21</v>
      </c>
      <c r="G61" s="43">
        <f>G10+G16+G18+G19+G20+G23+G24+G25+G26+G21+G17+G13+G15+G14</f>
        <v>10344</v>
      </c>
      <c r="H61" s="43">
        <f>H10+H16+H18+H19+H20+H23+H24+H25+H26+H21+H17+H13+H15+H14</f>
        <v>10344</v>
      </c>
      <c r="I61" s="43">
        <f t="shared" ref="I61:L61" si="17">I10+I16+I18+I19+I20+I23+I24+I25+I26+I21+I17+I13+I15+I14</f>
        <v>0</v>
      </c>
      <c r="J61" s="43">
        <f t="shared" si="17"/>
        <v>0</v>
      </c>
      <c r="K61" s="43">
        <f t="shared" si="17"/>
        <v>0</v>
      </c>
      <c r="L61" s="43">
        <f t="shared" si="17"/>
        <v>0</v>
      </c>
      <c r="M61" s="43">
        <f>M10+M16+M19+M20+M23+M24+M25+M26+M21+M17+M13+M15+M14+M18</f>
        <v>5235</v>
      </c>
      <c r="N61" s="43">
        <f t="shared" ref="N61:Q61" si="18">N10+N16+N19+N20+N23+N24+N25+N26+N21+N17+N13+N15+N14+N18</f>
        <v>2017</v>
      </c>
      <c r="O61" s="43">
        <f t="shared" si="18"/>
        <v>3218</v>
      </c>
      <c r="P61" s="43">
        <f t="shared" si="18"/>
        <v>0</v>
      </c>
      <c r="Q61" s="43">
        <f t="shared" si="18"/>
        <v>0</v>
      </c>
      <c r="R61" s="43">
        <f>R10+R13+R16+R17+R18+R19+R20+R23+R24+R25+R27+R41+R44+R46+R52+R45+R49+R50+R53+R43+R26+R21+R14+R15+R51</f>
        <v>793370</v>
      </c>
      <c r="S61" s="43">
        <f t="shared" ref="S61:AS61" si="19">S10+S13+S16+S17+S18+S19+S20+S23+S24+S25+S27+S41+S44+S46+S52+S45+S49+S50+S53+S43+S26+S21+S14+S15+S51</f>
        <v>422810</v>
      </c>
      <c r="T61" s="43">
        <f>T10+T13+T16+T17+T18+T19+T20+T23+T24+T25+T27+T41+T44+T46+T52+T45+T49+T50+T53+T43+T26+T21+T14+T15+T51</f>
        <v>305232</v>
      </c>
      <c r="U61" s="43">
        <f t="shared" si="19"/>
        <v>272969</v>
      </c>
      <c r="V61" s="43">
        <f t="shared" si="19"/>
        <v>15152</v>
      </c>
      <c r="W61" s="43">
        <f t="shared" si="19"/>
        <v>17111</v>
      </c>
      <c r="X61" s="43">
        <f t="shared" si="19"/>
        <v>101330</v>
      </c>
      <c r="Y61" s="43">
        <f t="shared" si="19"/>
        <v>386808</v>
      </c>
      <c r="Z61" s="43">
        <f t="shared" si="19"/>
        <v>302376</v>
      </c>
      <c r="AA61" s="43">
        <f t="shared" si="19"/>
        <v>13899</v>
      </c>
      <c r="AB61" s="43">
        <f t="shared" si="19"/>
        <v>108745</v>
      </c>
      <c r="AC61" s="43">
        <f t="shared" si="19"/>
        <v>0</v>
      </c>
      <c r="AD61" s="43">
        <f t="shared" si="19"/>
        <v>67423</v>
      </c>
      <c r="AE61" s="43">
        <f t="shared" si="19"/>
        <v>55204</v>
      </c>
      <c r="AF61" s="43">
        <f t="shared" si="19"/>
        <v>0</v>
      </c>
      <c r="AG61" s="43">
        <f t="shared" si="19"/>
        <v>0</v>
      </c>
      <c r="AH61" s="43">
        <f t="shared" si="19"/>
        <v>0</v>
      </c>
      <c r="AI61" s="43">
        <f t="shared" si="19"/>
        <v>1236</v>
      </c>
      <c r="AJ61" s="43">
        <f t="shared" si="19"/>
        <v>55869</v>
      </c>
      <c r="AK61" s="43">
        <f t="shared" si="19"/>
        <v>84432</v>
      </c>
      <c r="AL61" s="43">
        <f t="shared" si="19"/>
        <v>41267</v>
      </c>
      <c r="AM61" s="43">
        <f t="shared" si="19"/>
        <v>38836</v>
      </c>
      <c r="AN61" s="43">
        <f t="shared" si="19"/>
        <v>0</v>
      </c>
      <c r="AO61" s="43">
        <f t="shared" si="19"/>
        <v>1578</v>
      </c>
      <c r="AP61" s="43">
        <f t="shared" si="19"/>
        <v>853</v>
      </c>
      <c r="AQ61" s="43">
        <f t="shared" si="19"/>
        <v>43165</v>
      </c>
      <c r="AR61" s="43">
        <f t="shared" si="19"/>
        <v>19921</v>
      </c>
      <c r="AS61" s="43">
        <f t="shared" si="19"/>
        <v>23244</v>
      </c>
      <c r="AT61" s="43">
        <f t="shared" ref="AT61:AU61" si="20">AT10+AT13+AT16+AT17+AT18+AT19+AT20+AT23+AT24+AT25+AT27+AT41+AT44+AT46+AT52+AT45+AT49+AT50+AT53+AT43+AT26+AT21+AT14+AT15</f>
        <v>0</v>
      </c>
      <c r="AU61" s="43">
        <f t="shared" si="20"/>
        <v>0</v>
      </c>
    </row>
    <row r="62" spans="1:47" ht="15.75" hidden="1" thickBot="1" x14ac:dyDescent="0.3">
      <c r="A62" s="44" t="s">
        <v>98</v>
      </c>
      <c r="B62" s="43">
        <f t="shared" ref="B62:B63" si="21">C62+G62+M62+R62</f>
        <v>1032120.4</v>
      </c>
      <c r="C62" s="45">
        <f>C13+C24+C34+C35+C37+C38+C39+C47+C49+C11+C33</f>
        <v>10631.000000000002</v>
      </c>
      <c r="D62" s="45">
        <f>D13+D24+D34+D35+D37+D38+D39+D47+D49+D11</f>
        <v>10436.000000000002</v>
      </c>
      <c r="E62" s="45">
        <f>E13+E24+E34+E35+E37+E38+E39+E47+E49+E33+E11</f>
        <v>195</v>
      </c>
      <c r="F62" s="45">
        <f t="shared" ref="F62" si="22">F13+F24+F34+F35+F37+F38+F39+F47+F49</f>
        <v>0</v>
      </c>
      <c r="G62" s="46">
        <f>G39+G36+G45+G32+G37+G47+G35+G11+G12+G22+G31+G34+G33-940</f>
        <v>41038</v>
      </c>
      <c r="H62" s="46">
        <f t="shared" ref="H62:L62" si="23">H39+H36+H45+H32+H37+H47+H35+H11+H12+H22+H31+H34+H33</f>
        <v>38482</v>
      </c>
      <c r="I62" s="46">
        <v>0</v>
      </c>
      <c r="J62" s="46">
        <f t="shared" si="23"/>
        <v>1414</v>
      </c>
      <c r="K62" s="46">
        <f t="shared" si="23"/>
        <v>1192</v>
      </c>
      <c r="L62" s="46">
        <f t="shared" si="23"/>
        <v>0</v>
      </c>
      <c r="M62" s="46">
        <f>M27+M48+M39+M45+M32+M37+M47+M35+M36+M11+M12+M22+M31+M34+M33+M70</f>
        <v>11753.4</v>
      </c>
      <c r="N62" s="46">
        <f t="shared" ref="N62:Q62" si="24">N27+N48+N39+N45+N32+N37+N47+N35+N36+N11+N12+N22+N31+N34+N33</f>
        <v>3892</v>
      </c>
      <c r="O62" s="46">
        <f t="shared" si="24"/>
        <v>6124</v>
      </c>
      <c r="P62" s="46">
        <f t="shared" si="24"/>
        <v>1098</v>
      </c>
      <c r="Q62" s="46">
        <f t="shared" si="24"/>
        <v>0</v>
      </c>
      <c r="R62" s="46">
        <f>R38+R39+R48+R47+R30+R32+R28+R36+R11+R12+R22+R37+R35+R31+R33+R34</f>
        <v>968698</v>
      </c>
      <c r="S62" s="46">
        <f t="shared" ref="S62:AS62" si="25">S38+S39+S48+S47+S30+S32+S28+S36+S11+S12+S22+S37+S35+S31+S33+S34</f>
        <v>358229</v>
      </c>
      <c r="T62" s="46">
        <f>T38+T39+T48+T47+T30+T32+T28+T36+T11+T12+T22+T37+T35+T33+T31+T34+T55+T70</f>
        <v>356250.4</v>
      </c>
      <c r="U62" s="46">
        <f t="shared" si="25"/>
        <v>225162</v>
      </c>
      <c r="V62" s="46">
        <f t="shared" si="25"/>
        <v>37895</v>
      </c>
      <c r="W62" s="46">
        <f t="shared" si="25"/>
        <v>87440</v>
      </c>
      <c r="X62" s="46">
        <f t="shared" si="25"/>
        <v>70626</v>
      </c>
      <c r="Y62" s="46">
        <f t="shared" si="25"/>
        <v>547575</v>
      </c>
      <c r="Z62" s="46">
        <f>Z38+Z39+Z48+Z47+Z30+Z32+Z28+Z36+Z11+Z12+Z22+Z37+Z35+Z31+Z33+Z34+Z60</f>
        <v>504780.03499999997</v>
      </c>
      <c r="AA62" s="46">
        <f t="shared" si="25"/>
        <v>67640</v>
      </c>
      <c r="AB62" s="46">
        <f t="shared" si="25"/>
        <v>205155</v>
      </c>
      <c r="AC62" s="46">
        <f t="shared" si="25"/>
        <v>18617</v>
      </c>
      <c r="AD62" s="46">
        <f t="shared" si="25"/>
        <v>46276</v>
      </c>
      <c r="AE62" s="46">
        <f t="shared" si="25"/>
        <v>80364</v>
      </c>
      <c r="AF62" s="46">
        <f t="shared" si="25"/>
        <v>26894</v>
      </c>
      <c r="AG62" s="46">
        <f t="shared" si="25"/>
        <v>12267</v>
      </c>
      <c r="AH62" s="46">
        <f t="shared" si="25"/>
        <v>4206</v>
      </c>
      <c r="AI62" s="46">
        <f t="shared" si="25"/>
        <v>562</v>
      </c>
      <c r="AJ62" s="46">
        <f t="shared" si="25"/>
        <v>25568</v>
      </c>
      <c r="AK62" s="46">
        <f t="shared" si="25"/>
        <v>60026</v>
      </c>
      <c r="AL62" s="46">
        <f t="shared" si="25"/>
        <v>19732</v>
      </c>
      <c r="AM62" s="46">
        <f t="shared" si="25"/>
        <v>17356</v>
      </c>
      <c r="AN62" s="46">
        <f t="shared" si="25"/>
        <v>0</v>
      </c>
      <c r="AO62" s="46">
        <f t="shared" si="25"/>
        <v>1501</v>
      </c>
      <c r="AP62" s="46">
        <f t="shared" si="25"/>
        <v>875</v>
      </c>
      <c r="AQ62" s="46">
        <f t="shared" si="25"/>
        <v>40294</v>
      </c>
      <c r="AR62" s="46">
        <f t="shared" si="25"/>
        <v>7672</v>
      </c>
      <c r="AS62" s="46">
        <f t="shared" si="25"/>
        <v>32622</v>
      </c>
      <c r="AT62" s="46">
        <f t="shared" ref="AT62:AU62" si="26">AT38+AT39+AT48+AT47+AT30+AT32+AT28+AT36+AT11+AT12+AT22+AT37+AT35</f>
        <v>0</v>
      </c>
      <c r="AU62" s="46">
        <f t="shared" si="26"/>
        <v>0</v>
      </c>
    </row>
    <row r="63" spans="1:47" hidden="1" x14ac:dyDescent="0.25">
      <c r="A63" s="44" t="s">
        <v>99</v>
      </c>
      <c r="B63" s="43">
        <f t="shared" si="21"/>
        <v>1785.4772</v>
      </c>
      <c r="C63" s="45">
        <f>C36+C44</f>
        <v>0</v>
      </c>
      <c r="D63" s="45">
        <f>D33+D36+D44</f>
        <v>0</v>
      </c>
      <c r="E63" s="45">
        <v>0</v>
      </c>
      <c r="F63" s="45">
        <f t="shared" ref="F63" si="27">F33+F36+F44</f>
        <v>0</v>
      </c>
      <c r="G63" s="46">
        <f>940+'[1]2021-8'!H285</f>
        <v>1781.4772</v>
      </c>
      <c r="H63" s="46">
        <v>0</v>
      </c>
      <c r="I63" s="46">
        <f>I31+I34</f>
        <v>890</v>
      </c>
      <c r="J63" s="46">
        <v>0</v>
      </c>
      <c r="K63" s="46">
        <v>0</v>
      </c>
      <c r="L63" s="46">
        <f t="shared" ref="L63" si="28">L31+L34</f>
        <v>0</v>
      </c>
      <c r="M63" s="46">
        <f>M42+M54</f>
        <v>4</v>
      </c>
      <c r="N63" s="46">
        <f t="shared" ref="N63:P63" si="29">N42+N54</f>
        <v>0</v>
      </c>
      <c r="O63" s="46">
        <f t="shared" si="29"/>
        <v>4</v>
      </c>
      <c r="P63" s="46">
        <f t="shared" si="29"/>
        <v>0</v>
      </c>
      <c r="Q63" s="46">
        <f t="shared" ref="Q63" si="30">Q42</f>
        <v>0</v>
      </c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46"/>
      <c r="AM63" s="46"/>
      <c r="AN63" s="46"/>
      <c r="AO63" s="46"/>
      <c r="AP63" s="46"/>
      <c r="AQ63" s="46"/>
      <c r="AR63" s="46"/>
      <c r="AS63" s="46"/>
      <c r="AT63" s="46">
        <f t="shared" ref="AT63:AU63" si="31">AT33+AT31+AT34</f>
        <v>0</v>
      </c>
      <c r="AU63" s="46">
        <f t="shared" si="31"/>
        <v>0</v>
      </c>
    </row>
    <row r="64" spans="1:47" ht="15.75" hidden="1" thickBot="1" x14ac:dyDescent="0.3">
      <c r="A64" s="47" t="s">
        <v>100</v>
      </c>
      <c r="B64" s="48">
        <f>SUM(B61:B63)</f>
        <v>1925318.8772</v>
      </c>
      <c r="C64" s="48">
        <f>SUM(C61:C63)</f>
        <v>93095</v>
      </c>
      <c r="D64" s="49">
        <f>SUM(D61:D63)</f>
        <v>92501</v>
      </c>
      <c r="E64" s="49">
        <f>SUM(E61:E63)</f>
        <v>573</v>
      </c>
      <c r="F64" s="49">
        <f t="shared" ref="F64:AU64" si="32">SUM(F61:F63)</f>
        <v>21</v>
      </c>
      <c r="G64" s="48">
        <f t="shared" si="32"/>
        <v>53163.477200000001</v>
      </c>
      <c r="H64" s="48">
        <f t="shared" si="32"/>
        <v>48826</v>
      </c>
      <c r="I64" s="48">
        <f t="shared" si="32"/>
        <v>890</v>
      </c>
      <c r="J64" s="48">
        <f t="shared" si="32"/>
        <v>1414</v>
      </c>
      <c r="K64" s="48">
        <f t="shared" si="32"/>
        <v>1192</v>
      </c>
      <c r="L64" s="48">
        <f t="shared" si="32"/>
        <v>0</v>
      </c>
      <c r="M64" s="48">
        <f>SUM(M61:M63)</f>
        <v>16992.400000000001</v>
      </c>
      <c r="N64" s="48">
        <f t="shared" si="32"/>
        <v>5909</v>
      </c>
      <c r="O64" s="48">
        <f t="shared" si="32"/>
        <v>9346</v>
      </c>
      <c r="P64" s="48">
        <f t="shared" si="32"/>
        <v>1098</v>
      </c>
      <c r="Q64" s="48">
        <f t="shared" si="32"/>
        <v>0</v>
      </c>
      <c r="R64" s="48">
        <f>SUM(R61:R63)</f>
        <v>1762068</v>
      </c>
      <c r="S64" s="48">
        <f t="shared" si="32"/>
        <v>781039</v>
      </c>
      <c r="T64" s="48">
        <f>SUM(T61:T63)</f>
        <v>661482.4</v>
      </c>
      <c r="U64" s="48">
        <f t="shared" si="32"/>
        <v>498131</v>
      </c>
      <c r="V64" s="48">
        <f t="shared" si="32"/>
        <v>53047</v>
      </c>
      <c r="W64" s="48">
        <f t="shared" si="32"/>
        <v>104551</v>
      </c>
      <c r="X64" s="48">
        <f t="shared" si="32"/>
        <v>171956</v>
      </c>
      <c r="Y64" s="48">
        <f t="shared" si="32"/>
        <v>934383</v>
      </c>
      <c r="Z64" s="48">
        <f t="shared" si="32"/>
        <v>807156.03499999992</v>
      </c>
      <c r="AA64" s="48">
        <f t="shared" si="32"/>
        <v>81539</v>
      </c>
      <c r="AB64" s="48">
        <f t="shared" si="32"/>
        <v>313900</v>
      </c>
      <c r="AC64" s="48">
        <f t="shared" si="32"/>
        <v>18617</v>
      </c>
      <c r="AD64" s="48">
        <f t="shared" si="32"/>
        <v>113699</v>
      </c>
      <c r="AE64" s="48">
        <f t="shared" si="32"/>
        <v>135568</v>
      </c>
      <c r="AF64" s="48">
        <f t="shared" si="32"/>
        <v>26894</v>
      </c>
      <c r="AG64" s="48">
        <f t="shared" si="32"/>
        <v>12267</v>
      </c>
      <c r="AH64" s="48">
        <f t="shared" si="32"/>
        <v>4206</v>
      </c>
      <c r="AI64" s="48">
        <f t="shared" si="32"/>
        <v>1798</v>
      </c>
      <c r="AJ64" s="48">
        <f t="shared" si="32"/>
        <v>81437</v>
      </c>
      <c r="AK64" s="48">
        <f t="shared" si="32"/>
        <v>144458</v>
      </c>
      <c r="AL64" s="48">
        <f t="shared" si="32"/>
        <v>60999</v>
      </c>
      <c r="AM64" s="48">
        <f t="shared" si="32"/>
        <v>56192</v>
      </c>
      <c r="AN64" s="48">
        <f t="shared" si="32"/>
        <v>0</v>
      </c>
      <c r="AO64" s="48">
        <f t="shared" si="32"/>
        <v>3079</v>
      </c>
      <c r="AP64" s="48">
        <f t="shared" si="32"/>
        <v>1728</v>
      </c>
      <c r="AQ64" s="48">
        <f t="shared" si="32"/>
        <v>83459</v>
      </c>
      <c r="AR64" s="48">
        <f t="shared" si="32"/>
        <v>27593</v>
      </c>
      <c r="AS64" s="48">
        <f t="shared" si="32"/>
        <v>55866</v>
      </c>
      <c r="AT64" s="48">
        <f t="shared" si="32"/>
        <v>0</v>
      </c>
      <c r="AU64" s="48">
        <f t="shared" si="32"/>
        <v>0</v>
      </c>
    </row>
    <row r="65" spans="1:47" ht="15.75" hidden="1" thickBot="1" x14ac:dyDescent="0.3">
      <c r="C65" s="50">
        <f>C56-C64</f>
        <v>0</v>
      </c>
      <c r="D65" s="51">
        <f t="shared" ref="D65:AP65" si="33">D56-D64</f>
        <v>0</v>
      </c>
      <c r="E65" s="51">
        <f t="shared" si="33"/>
        <v>0</v>
      </c>
      <c r="F65" s="51">
        <f t="shared" si="33"/>
        <v>0</v>
      </c>
      <c r="G65" s="50">
        <f>G56-G64</f>
        <v>-841.47720000000118</v>
      </c>
      <c r="H65" s="51">
        <f t="shared" si="33"/>
        <v>0</v>
      </c>
      <c r="I65" s="51">
        <f t="shared" si="33"/>
        <v>0</v>
      </c>
      <c r="J65" s="51">
        <f t="shared" si="33"/>
        <v>0</v>
      </c>
      <c r="K65" s="51">
        <f t="shared" si="33"/>
        <v>0</v>
      </c>
      <c r="L65" s="51">
        <f t="shared" si="33"/>
        <v>0</v>
      </c>
      <c r="M65" s="50">
        <f t="shared" si="33"/>
        <v>-639.40000000000146</v>
      </c>
      <c r="N65" s="51">
        <f t="shared" si="33"/>
        <v>0</v>
      </c>
      <c r="O65" s="51">
        <f t="shared" si="33"/>
        <v>0</v>
      </c>
      <c r="P65" s="51">
        <f t="shared" si="33"/>
        <v>0</v>
      </c>
      <c r="Q65" s="51">
        <f t="shared" si="33"/>
        <v>0</v>
      </c>
      <c r="R65" s="51">
        <f t="shared" si="33"/>
        <v>365</v>
      </c>
      <c r="S65" s="51">
        <f t="shared" si="33"/>
        <v>0</v>
      </c>
      <c r="T65" s="50">
        <f t="shared" si="33"/>
        <v>-5388.4000000000233</v>
      </c>
      <c r="U65" s="51">
        <f t="shared" si="33"/>
        <v>0</v>
      </c>
      <c r="V65" s="51">
        <f t="shared" si="33"/>
        <v>0</v>
      </c>
      <c r="W65" s="51">
        <f>W56-W64</f>
        <v>365</v>
      </c>
      <c r="X65" s="50">
        <f>X56-X64</f>
        <v>0</v>
      </c>
      <c r="Y65" s="50">
        <f t="shared" si="33"/>
        <v>0</v>
      </c>
      <c r="Z65" s="51">
        <f t="shared" si="33"/>
        <v>-17231.034999999916</v>
      </c>
      <c r="AA65" s="51">
        <f t="shared" si="33"/>
        <v>0</v>
      </c>
      <c r="AB65" s="51">
        <f t="shared" si="33"/>
        <v>0</v>
      </c>
      <c r="AC65" s="51">
        <f t="shared" si="33"/>
        <v>0</v>
      </c>
      <c r="AD65" s="51">
        <f t="shared" si="33"/>
        <v>0</v>
      </c>
      <c r="AE65" s="51">
        <f t="shared" si="33"/>
        <v>0</v>
      </c>
      <c r="AF65" s="51">
        <f t="shared" si="33"/>
        <v>0</v>
      </c>
      <c r="AG65" s="51">
        <f t="shared" si="33"/>
        <v>0</v>
      </c>
      <c r="AH65" s="51"/>
      <c r="AI65" s="51"/>
      <c r="AJ65" s="51"/>
      <c r="AK65" s="50">
        <f t="shared" si="33"/>
        <v>0</v>
      </c>
      <c r="AL65" s="50"/>
      <c r="AM65" s="51">
        <f t="shared" si="33"/>
        <v>0</v>
      </c>
      <c r="AN65" s="51">
        <f t="shared" si="33"/>
        <v>0</v>
      </c>
      <c r="AO65" s="51">
        <f t="shared" si="33"/>
        <v>0</v>
      </c>
      <c r="AP65" s="51">
        <f t="shared" si="33"/>
        <v>0</v>
      </c>
      <c r="AQ65" s="51"/>
      <c r="AR65" s="51">
        <f>AR56-AR64</f>
        <v>0</v>
      </c>
      <c r="AS65" s="51">
        <f>AS56-AS64</f>
        <v>0</v>
      </c>
    </row>
    <row r="66" spans="1:47" hidden="1" x14ac:dyDescent="0.25">
      <c r="A66" s="42" t="s">
        <v>97</v>
      </c>
      <c r="B66" s="76"/>
      <c r="C66" s="52">
        <f>C61/$A$59</f>
        <v>0.25685638730295185</v>
      </c>
      <c r="D66" s="53">
        <f t="shared" ref="D66:AU68" si="34">D61/$A$59</f>
        <v>0.25561359410187168</v>
      </c>
      <c r="E66" s="53">
        <f t="shared" si="34"/>
        <v>1.1773830326022969E-3</v>
      </c>
      <c r="F66" s="53">
        <f t="shared" si="34"/>
        <v>6.5410168477905386E-5</v>
      </c>
      <c r="G66" s="52">
        <f>G61/$A$59</f>
        <v>3.2219180130259678E-2</v>
      </c>
      <c r="H66" s="53">
        <f t="shared" si="34"/>
        <v>3.2219180130259678E-2</v>
      </c>
      <c r="I66" s="53">
        <f t="shared" si="34"/>
        <v>0</v>
      </c>
      <c r="J66" s="53">
        <f t="shared" si="34"/>
        <v>0</v>
      </c>
      <c r="K66" s="53"/>
      <c r="L66" s="53"/>
      <c r="M66" s="52">
        <f t="shared" si="34"/>
        <v>1.6305820570563557E-2</v>
      </c>
      <c r="N66" s="53">
        <f t="shared" si="34"/>
        <v>6.2824909438064357E-3</v>
      </c>
      <c r="O66" s="53">
        <f t="shared" si="34"/>
        <v>1.0023329626757119E-2</v>
      </c>
      <c r="P66" s="53"/>
      <c r="Q66" s="53">
        <f t="shared" si="34"/>
        <v>0</v>
      </c>
      <c r="R66" s="53">
        <f t="shared" si="34"/>
        <v>2.47116501739599</v>
      </c>
      <c r="S66" s="53">
        <f t="shared" si="34"/>
        <v>1.3169558730544368</v>
      </c>
      <c r="T66" s="52">
        <f t="shared" si="34"/>
        <v>0.95072745451657215</v>
      </c>
      <c r="U66" s="53">
        <f>U61/$A$59</f>
        <v>0.85023563234501687</v>
      </c>
      <c r="V66" s="53">
        <f t="shared" si="34"/>
        <v>4.7194993941772491E-2</v>
      </c>
      <c r="W66" s="53"/>
      <c r="X66" s="52">
        <f t="shared" si="34"/>
        <v>0.31561963675553106</v>
      </c>
      <c r="Y66" s="52">
        <f t="shared" si="34"/>
        <v>1.2048179261238869</v>
      </c>
      <c r="Z66" s="77">
        <f t="shared" si="34"/>
        <v>0.94183167160357695</v>
      </c>
      <c r="AA66" s="78">
        <f t="shared" si="34"/>
        <v>4.3292187222590803E-2</v>
      </c>
      <c r="AB66" s="78">
        <f t="shared" si="34"/>
        <v>0.33871565576808671</v>
      </c>
      <c r="AC66" s="78">
        <f t="shared" si="34"/>
        <v>0</v>
      </c>
      <c r="AD66" s="78">
        <f t="shared" si="34"/>
        <v>0.21000713282313402</v>
      </c>
      <c r="AE66" s="78">
        <f t="shared" si="34"/>
        <v>0.17194775907877566</v>
      </c>
      <c r="AF66" s="78">
        <f t="shared" si="34"/>
        <v>0</v>
      </c>
      <c r="AG66" s="78">
        <f t="shared" si="34"/>
        <v>0</v>
      </c>
      <c r="AH66" s="78"/>
      <c r="AI66" s="78"/>
      <c r="AJ66" s="78"/>
      <c r="AK66" s="79">
        <f t="shared" si="34"/>
        <v>0.26298625452030988</v>
      </c>
      <c r="AL66" s="79">
        <f t="shared" si="34"/>
        <v>0.12853721059893911</v>
      </c>
      <c r="AM66" s="79">
        <f t="shared" si="34"/>
        <v>0.12096520490513968</v>
      </c>
      <c r="AN66" s="79">
        <f t="shared" si="34"/>
        <v>0</v>
      </c>
      <c r="AO66" s="79">
        <f t="shared" si="34"/>
        <v>4.9151069456254614E-3</v>
      </c>
      <c r="AP66" s="79">
        <f t="shared" si="34"/>
        <v>2.6568987481739663E-3</v>
      </c>
      <c r="AQ66" s="80">
        <f t="shared" si="34"/>
        <v>0.13444904392137075</v>
      </c>
      <c r="AR66" s="79">
        <f t="shared" si="34"/>
        <v>6.2049331726112052E-2</v>
      </c>
      <c r="AS66" s="79">
        <f t="shared" si="34"/>
        <v>7.2399712195258703E-2</v>
      </c>
      <c r="AT66" s="79">
        <f t="shared" si="34"/>
        <v>0</v>
      </c>
      <c r="AU66" s="79">
        <f t="shared" si="34"/>
        <v>0</v>
      </c>
    </row>
    <row r="67" spans="1:47" hidden="1" x14ac:dyDescent="0.25">
      <c r="A67" s="44" t="s">
        <v>98</v>
      </c>
      <c r="B67" s="81"/>
      <c r="C67" s="54">
        <f>C62/$A$59</f>
        <v>3.3113119099457723E-2</v>
      </c>
      <c r="D67" s="55">
        <f t="shared" si="34"/>
        <v>3.2505738963591463E-2</v>
      </c>
      <c r="E67" s="55">
        <f t="shared" si="34"/>
        <v>6.0738013586626423E-4</v>
      </c>
      <c r="F67" s="55">
        <f t="shared" si="34"/>
        <v>0</v>
      </c>
      <c r="G67" s="54">
        <f t="shared" si="34"/>
        <v>0.12782392828553718</v>
      </c>
      <c r="H67" s="55">
        <f t="shared" si="34"/>
        <v>0.11986257635079785</v>
      </c>
      <c r="I67" s="55">
        <f t="shared" si="34"/>
        <v>0</v>
      </c>
      <c r="J67" s="55">
        <f t="shared" si="34"/>
        <v>4.4042846775122959E-3</v>
      </c>
      <c r="K67" s="55"/>
      <c r="L67" s="55"/>
      <c r="M67" s="54">
        <f t="shared" si="34"/>
        <v>3.6609136866105382E-2</v>
      </c>
      <c r="N67" s="55">
        <f t="shared" si="34"/>
        <v>1.212268455790513E-2</v>
      </c>
      <c r="O67" s="55">
        <f t="shared" si="34"/>
        <v>1.9074851036128215E-2</v>
      </c>
      <c r="P67" s="55"/>
      <c r="Q67" s="55">
        <f t="shared" si="34"/>
        <v>0</v>
      </c>
      <c r="R67" s="55">
        <f t="shared" si="34"/>
        <v>3.0172713992480946</v>
      </c>
      <c r="S67" s="55">
        <f t="shared" si="34"/>
        <v>1.1158009163653126</v>
      </c>
      <c r="T67" s="54">
        <f>T62/$A$59</f>
        <v>1.109638032586723</v>
      </c>
      <c r="U67" s="55">
        <f t="shared" si="34"/>
        <v>0.7013278264201015</v>
      </c>
      <c r="V67" s="55">
        <f t="shared" si="34"/>
        <v>0.11803420640334401</v>
      </c>
      <c r="W67" s="55"/>
      <c r="X67" s="54">
        <f t="shared" si="34"/>
        <v>0.21998374090097836</v>
      </c>
      <c r="Y67" s="54">
        <f t="shared" si="34"/>
        <v>1.7055701430613828</v>
      </c>
      <c r="Z67" s="82">
        <f t="shared" si="34"/>
        <v>1.5722736730301416</v>
      </c>
      <c r="AA67" s="83">
        <f t="shared" si="34"/>
        <v>0.21068303789740569</v>
      </c>
      <c r="AB67" s="83">
        <f t="shared" si="34"/>
        <v>0.63901062448022272</v>
      </c>
      <c r="AC67" s="83">
        <f t="shared" si="34"/>
        <v>5.7987671740626877E-2</v>
      </c>
      <c r="AD67" s="83">
        <f t="shared" si="34"/>
        <v>0.1441390931658833</v>
      </c>
      <c r="AE67" s="83">
        <f t="shared" si="34"/>
        <v>0.25031537045516133</v>
      </c>
      <c r="AF67" s="83">
        <f t="shared" si="34"/>
        <v>8.3768622430704154E-2</v>
      </c>
      <c r="AG67" s="83">
        <f t="shared" si="34"/>
        <v>3.8208882700879299E-2</v>
      </c>
      <c r="AH67" s="83"/>
      <c r="AI67" s="83"/>
      <c r="AJ67" s="83"/>
      <c r="AK67" s="84">
        <f t="shared" si="34"/>
        <v>0.18696717966927373</v>
      </c>
      <c r="AL67" s="84">
        <f t="shared" si="34"/>
        <v>6.1460640209810902E-2</v>
      </c>
      <c r="AM67" s="84">
        <f t="shared" si="34"/>
        <v>5.4059946862025039E-2</v>
      </c>
      <c r="AN67" s="84">
        <f t="shared" si="34"/>
        <v>0</v>
      </c>
      <c r="AO67" s="84">
        <f t="shared" si="34"/>
        <v>4.6752696612064751E-3</v>
      </c>
      <c r="AP67" s="84">
        <f t="shared" si="34"/>
        <v>2.7254236865793908E-3</v>
      </c>
      <c r="AQ67" s="85">
        <f t="shared" si="34"/>
        <v>0.12550653945946283</v>
      </c>
      <c r="AR67" s="84">
        <f t="shared" si="34"/>
        <v>2.3896514883928098E-2</v>
      </c>
      <c r="AS67" s="84">
        <f t="shared" si="34"/>
        <v>0.10161002457553472</v>
      </c>
      <c r="AT67" s="84">
        <f t="shared" si="34"/>
        <v>0</v>
      </c>
      <c r="AU67" s="84">
        <f t="shared" si="34"/>
        <v>0</v>
      </c>
    </row>
    <row r="68" spans="1:47" hidden="1" x14ac:dyDescent="0.25">
      <c r="A68" s="44" t="s">
        <v>99</v>
      </c>
      <c r="B68" s="81"/>
      <c r="C68" s="54">
        <f>C63/$A$59</f>
        <v>0</v>
      </c>
      <c r="D68" s="55">
        <f t="shared" si="34"/>
        <v>0</v>
      </c>
      <c r="E68" s="55">
        <f t="shared" si="34"/>
        <v>0</v>
      </c>
      <c r="F68" s="55">
        <f t="shared" si="34"/>
        <v>0</v>
      </c>
      <c r="G68" s="54">
        <f t="shared" si="34"/>
        <v>5.5488916091212927E-3</v>
      </c>
      <c r="H68" s="55">
        <f t="shared" si="34"/>
        <v>0</v>
      </c>
      <c r="I68" s="55">
        <f t="shared" si="34"/>
        <v>2.7721452354921802E-3</v>
      </c>
      <c r="J68" s="55">
        <f t="shared" si="34"/>
        <v>0</v>
      </c>
      <c r="K68" s="55"/>
      <c r="L68" s="55"/>
      <c r="M68" s="54">
        <f t="shared" si="34"/>
        <v>1.2459079710077215E-5</v>
      </c>
      <c r="N68" s="55">
        <f t="shared" si="34"/>
        <v>0</v>
      </c>
      <c r="O68" s="55">
        <f t="shared" si="34"/>
        <v>1.2459079710077215E-5</v>
      </c>
      <c r="P68" s="55"/>
      <c r="Q68" s="55">
        <f t="shared" si="34"/>
        <v>0</v>
      </c>
      <c r="R68" s="55">
        <f t="shared" si="34"/>
        <v>0</v>
      </c>
      <c r="S68" s="55">
        <f t="shared" si="34"/>
        <v>0</v>
      </c>
      <c r="T68" s="54">
        <f>T63/$A$59</f>
        <v>0</v>
      </c>
      <c r="U68" s="55">
        <f t="shared" si="34"/>
        <v>0</v>
      </c>
      <c r="V68" s="55">
        <f t="shared" si="34"/>
        <v>0</v>
      </c>
      <c r="W68" s="55"/>
      <c r="X68" s="54">
        <f t="shared" si="34"/>
        <v>0</v>
      </c>
      <c r="Y68" s="54">
        <f t="shared" si="34"/>
        <v>0</v>
      </c>
      <c r="Z68" s="82">
        <f t="shared" si="34"/>
        <v>0</v>
      </c>
      <c r="AA68" s="83">
        <f t="shared" si="34"/>
        <v>0</v>
      </c>
      <c r="AB68" s="83">
        <f t="shared" si="34"/>
        <v>0</v>
      </c>
      <c r="AC68" s="83">
        <f t="shared" si="34"/>
        <v>0</v>
      </c>
      <c r="AD68" s="83">
        <f t="shared" si="34"/>
        <v>0</v>
      </c>
      <c r="AE68" s="83">
        <f t="shared" si="34"/>
        <v>0</v>
      </c>
      <c r="AF68" s="83">
        <f t="shared" si="34"/>
        <v>0</v>
      </c>
      <c r="AG68" s="83">
        <f t="shared" si="34"/>
        <v>0</v>
      </c>
      <c r="AH68" s="83"/>
      <c r="AI68" s="83"/>
      <c r="AJ68" s="83"/>
      <c r="AK68" s="84">
        <f t="shared" si="34"/>
        <v>0</v>
      </c>
      <c r="AL68" s="84">
        <f t="shared" si="34"/>
        <v>0</v>
      </c>
      <c r="AM68" s="84">
        <f t="shared" si="34"/>
        <v>0</v>
      </c>
      <c r="AN68" s="84">
        <f t="shared" si="34"/>
        <v>0</v>
      </c>
      <c r="AO68" s="84">
        <f t="shared" si="34"/>
        <v>0</v>
      </c>
      <c r="AP68" s="84">
        <f t="shared" si="34"/>
        <v>0</v>
      </c>
      <c r="AQ68" s="85">
        <f t="shared" si="34"/>
        <v>0</v>
      </c>
      <c r="AR68" s="84">
        <f t="shared" si="34"/>
        <v>0</v>
      </c>
      <c r="AS68" s="84">
        <f t="shared" si="34"/>
        <v>0</v>
      </c>
      <c r="AT68" s="84">
        <f t="shared" si="34"/>
        <v>0</v>
      </c>
      <c r="AU68" s="84">
        <f t="shared" si="34"/>
        <v>0</v>
      </c>
    </row>
    <row r="69" spans="1:47" s="41" customFormat="1" ht="25.5" hidden="1" customHeight="1" thickBot="1" x14ac:dyDescent="0.25">
      <c r="A69" s="56" t="s">
        <v>100</v>
      </c>
      <c r="B69" s="86"/>
      <c r="C69" s="57">
        <f>SUM(C66:C68)</f>
        <v>0.28996950640240959</v>
      </c>
      <c r="D69" s="57">
        <f t="shared" ref="D69:AU69" si="35">SUM(D66:D68)</f>
        <v>0.28811933306546311</v>
      </c>
      <c r="E69" s="57">
        <f>SUM(E66:E68)</f>
        <v>1.7847631684685611E-3</v>
      </c>
      <c r="F69" s="57">
        <f t="shared" si="35"/>
        <v>6.5410168477905386E-5</v>
      </c>
      <c r="G69" s="57">
        <f t="shared" si="35"/>
        <v>0.16559200002491814</v>
      </c>
      <c r="H69" s="57">
        <f t="shared" si="35"/>
        <v>0.15208175648105754</v>
      </c>
      <c r="I69" s="57">
        <f>SUM(I66:I68)</f>
        <v>2.7721452354921802E-3</v>
      </c>
      <c r="J69" s="57">
        <f t="shared" si="35"/>
        <v>4.4042846775122959E-3</v>
      </c>
      <c r="K69" s="57"/>
      <c r="L69" s="57"/>
      <c r="M69" s="57">
        <f t="shared" si="35"/>
        <v>5.2927416516379014E-2</v>
      </c>
      <c r="N69" s="57">
        <f t="shared" si="35"/>
        <v>1.8405175501711564E-2</v>
      </c>
      <c r="O69" s="57">
        <f t="shared" si="35"/>
        <v>2.9110639742595413E-2</v>
      </c>
      <c r="P69" s="57"/>
      <c r="Q69" s="57">
        <f t="shared" si="35"/>
        <v>0</v>
      </c>
      <c r="R69" s="57">
        <f t="shared" si="35"/>
        <v>5.4884364166440847</v>
      </c>
      <c r="S69" s="57">
        <f t="shared" si="35"/>
        <v>2.4327567894197495</v>
      </c>
      <c r="T69" s="87">
        <f t="shared" si="35"/>
        <v>2.060365487103295</v>
      </c>
      <c r="U69" s="57">
        <f t="shared" si="35"/>
        <v>1.5515634587651184</v>
      </c>
      <c r="V69" s="57">
        <f t="shared" si="35"/>
        <v>0.16522920034511651</v>
      </c>
      <c r="W69" s="57"/>
      <c r="X69" s="57">
        <f t="shared" si="35"/>
        <v>0.53560337765650945</v>
      </c>
      <c r="Y69" s="58">
        <f t="shared" si="35"/>
        <v>2.9103880691852697</v>
      </c>
      <c r="Z69" s="87">
        <f t="shared" si="35"/>
        <v>2.5141053446337187</v>
      </c>
      <c r="AA69" s="87">
        <f t="shared" si="35"/>
        <v>0.25397522511999648</v>
      </c>
      <c r="AB69" s="87">
        <f t="shared" si="35"/>
        <v>0.97772628024830943</v>
      </c>
      <c r="AC69" s="87">
        <f t="shared" si="35"/>
        <v>5.7987671740626877E-2</v>
      </c>
      <c r="AD69" s="87">
        <f t="shared" si="35"/>
        <v>0.35414622598901735</v>
      </c>
      <c r="AE69" s="87">
        <f t="shared" si="35"/>
        <v>0.42226312953393697</v>
      </c>
      <c r="AF69" s="87">
        <f t="shared" si="35"/>
        <v>8.3768622430704154E-2</v>
      </c>
      <c r="AG69" s="87">
        <f t="shared" si="35"/>
        <v>3.8208882700879299E-2</v>
      </c>
      <c r="AH69" s="87"/>
      <c r="AI69" s="87"/>
      <c r="AJ69" s="87"/>
      <c r="AK69" s="87">
        <f t="shared" si="35"/>
        <v>0.44995343418958361</v>
      </c>
      <c r="AL69" s="87">
        <f t="shared" si="35"/>
        <v>0.18999785080875001</v>
      </c>
      <c r="AM69" s="87">
        <f t="shared" si="35"/>
        <v>0.17502515176716471</v>
      </c>
      <c r="AN69" s="87">
        <f t="shared" si="35"/>
        <v>0</v>
      </c>
      <c r="AO69" s="87">
        <f t="shared" si="35"/>
        <v>9.5903766068319365E-3</v>
      </c>
      <c r="AP69" s="87">
        <f t="shared" si="35"/>
        <v>5.3823224347533567E-3</v>
      </c>
      <c r="AQ69" s="87">
        <f t="shared" si="35"/>
        <v>0.25995558338083358</v>
      </c>
      <c r="AR69" s="87">
        <f t="shared" si="35"/>
        <v>8.594584661004015E-2</v>
      </c>
      <c r="AS69" s="87">
        <f t="shared" si="35"/>
        <v>0.17400973677079343</v>
      </c>
      <c r="AT69" s="87">
        <f t="shared" si="35"/>
        <v>0</v>
      </c>
      <c r="AU69" s="87">
        <f t="shared" si="35"/>
        <v>0</v>
      </c>
    </row>
    <row r="70" spans="1:47" hidden="1" x14ac:dyDescent="0.25">
      <c r="M70" s="41">
        <v>639.4</v>
      </c>
      <c r="T70" s="40">
        <v>5388.4</v>
      </c>
      <c r="Z70" s="88"/>
    </row>
    <row r="71" spans="1:47" hidden="1" x14ac:dyDescent="0.25">
      <c r="T71" s="40">
        <f>T70/A59</f>
        <v>1.6783626277445014E-2</v>
      </c>
    </row>
    <row r="72" spans="1:47" hidden="1" x14ac:dyDescent="0.25"/>
    <row r="73" spans="1:47" hidden="1" x14ac:dyDescent="0.25">
      <c r="B73" s="89"/>
      <c r="R73" s="90"/>
    </row>
    <row r="74" spans="1:47" hidden="1" x14ac:dyDescent="0.25">
      <c r="B74" s="34"/>
      <c r="C74" s="33"/>
      <c r="D74" s="34"/>
      <c r="E74" s="34"/>
      <c r="F74" s="34"/>
      <c r="G74" s="33"/>
      <c r="H74" s="34"/>
      <c r="I74" s="34"/>
      <c r="J74" s="34"/>
      <c r="K74" s="34"/>
      <c r="L74" s="34"/>
      <c r="M74" s="33"/>
      <c r="N74" s="34"/>
      <c r="O74" s="34"/>
      <c r="P74" s="34"/>
      <c r="Q74" s="34"/>
      <c r="R74" s="34"/>
      <c r="S74" s="34"/>
      <c r="T74" s="33"/>
      <c r="U74" s="34"/>
      <c r="V74" s="34"/>
      <c r="W74" s="34"/>
      <c r="X74" s="33"/>
      <c r="Y74" s="33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3"/>
      <c r="AL74" s="33"/>
      <c r="AM74" s="34"/>
      <c r="AN74" s="34"/>
      <c r="AO74" s="34"/>
      <c r="AP74" s="34"/>
      <c r="AQ74" s="34"/>
      <c r="AR74" s="34"/>
      <c r="AS74" s="34"/>
      <c r="AT74" s="34"/>
      <c r="AU74" s="34"/>
    </row>
    <row r="77" spans="1:47" x14ac:dyDescent="0.25">
      <c r="U77" s="90"/>
    </row>
  </sheetData>
  <mergeCells count="42">
    <mergeCell ref="Z7:Z9"/>
    <mergeCell ref="A7:A8"/>
    <mergeCell ref="B7:B8"/>
    <mergeCell ref="C7:C9"/>
    <mergeCell ref="D7:F7"/>
    <mergeCell ref="G7:G9"/>
    <mergeCell ref="H7:L7"/>
    <mergeCell ref="M7:M9"/>
    <mergeCell ref="N7:Q7"/>
    <mergeCell ref="R7:R8"/>
    <mergeCell ref="A4:Y4"/>
    <mergeCell ref="S7:S9"/>
    <mergeCell ref="T7:T8"/>
    <mergeCell ref="U7:W7"/>
    <mergeCell ref="X7:X9"/>
    <mergeCell ref="Y7:Y9"/>
    <mergeCell ref="AI7:AI8"/>
    <mergeCell ref="AJ7:AJ8"/>
    <mergeCell ref="AK7:AK9"/>
    <mergeCell ref="AL7:AL8"/>
    <mergeCell ref="AA7:AA9"/>
    <mergeCell ref="AB7:AB8"/>
    <mergeCell ref="AC7:AC8"/>
    <mergeCell ref="AD7:AD8"/>
    <mergeCell ref="AE7:AE8"/>
    <mergeCell ref="AF7:AF8"/>
    <mergeCell ref="AS7:AS8"/>
    <mergeCell ref="AT7:AT8"/>
    <mergeCell ref="AU7:AU8"/>
    <mergeCell ref="D9:F9"/>
    <mergeCell ref="H9:J9"/>
    <mergeCell ref="N9:Q9"/>
    <mergeCell ref="AB9:AG9"/>
    <mergeCell ref="AM9:AS9"/>
    <mergeCell ref="AM7:AM8"/>
    <mergeCell ref="AN7:AN8"/>
    <mergeCell ref="AO7:AO8"/>
    <mergeCell ref="AP7:AP8"/>
    <mergeCell ref="AQ7:AQ8"/>
    <mergeCell ref="AR7:AR8"/>
    <mergeCell ref="AG7:AG8"/>
    <mergeCell ref="AH7:AH8"/>
  </mergeCells>
  <pageMargins left="0.23622047244094491" right="0.23622047244094491" top="0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Объемы</vt:lpstr>
      <vt:lpstr>Объемы!Область_печати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Буян Каадырович Ойдуп</cp:lastModifiedBy>
  <dcterms:created xsi:type="dcterms:W3CDTF">2021-09-02T05:19:55Z</dcterms:created>
  <dcterms:modified xsi:type="dcterms:W3CDTF">2021-09-03T11:04:16Z</dcterms:modified>
</cp:coreProperties>
</file>