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es03-pc\обменник\ТАРИФНАЯ\ТАРИФНАЯ 2020\Заседание 11\ПРиложение к протоколу\"/>
    </mc:Choice>
  </mc:AlternateContent>
  <bookViews>
    <workbookView xWindow="0" yWindow="0" windowWidth="23040" windowHeight="8904"/>
  </bookViews>
  <sheets>
    <sheet name="Скорая поквартально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4" i="1" l="1"/>
  <c r="O45" i="1" s="1"/>
  <c r="N44" i="1"/>
  <c r="N45" i="1" s="1"/>
  <c r="M44" i="1"/>
  <c r="M45" i="1" s="1"/>
  <c r="L44" i="1"/>
  <c r="K44" i="1" s="1"/>
  <c r="K45" i="1" s="1"/>
  <c r="J44" i="1"/>
  <c r="J45" i="1" s="1"/>
  <c r="I44" i="1"/>
  <c r="I45" i="1" s="1"/>
  <c r="H44" i="1"/>
  <c r="H45" i="1" s="1"/>
  <c r="G44" i="1"/>
  <c r="G45" i="1" s="1"/>
  <c r="E44" i="1"/>
  <c r="E45" i="1" s="1"/>
  <c r="D44" i="1"/>
  <c r="D45" i="1" s="1"/>
  <c r="L43" i="1"/>
  <c r="O42" i="1"/>
  <c r="O43" i="1" s="1"/>
  <c r="N42" i="1"/>
  <c r="N43" i="1" s="1"/>
  <c r="M42" i="1"/>
  <c r="M43" i="1" s="1"/>
  <c r="L42" i="1"/>
  <c r="K42" i="1" s="1"/>
  <c r="K43" i="1" s="1"/>
  <c r="J42" i="1"/>
  <c r="J43" i="1" s="1"/>
  <c r="I42" i="1"/>
  <c r="I43" i="1" s="1"/>
  <c r="H42" i="1"/>
  <c r="H43" i="1" s="1"/>
  <c r="G42" i="1"/>
  <c r="G43" i="1" s="1"/>
  <c r="E42" i="1"/>
  <c r="E43" i="1" s="1"/>
  <c r="D42" i="1"/>
  <c r="D43" i="1" s="1"/>
  <c r="O40" i="1"/>
  <c r="O41" i="1" s="1"/>
  <c r="N40" i="1"/>
  <c r="N41" i="1" s="1"/>
  <c r="M40" i="1"/>
  <c r="M41" i="1" s="1"/>
  <c r="L40" i="1"/>
  <c r="K40" i="1" s="1"/>
  <c r="J40" i="1"/>
  <c r="J41" i="1" s="1"/>
  <c r="I40" i="1"/>
  <c r="I41" i="1" s="1"/>
  <c r="H40" i="1"/>
  <c r="F40" i="1" s="1"/>
  <c r="G40" i="1"/>
  <c r="G41" i="1" s="1"/>
  <c r="E40" i="1"/>
  <c r="E41" i="1" s="1"/>
  <c r="D40" i="1"/>
  <c r="D41" i="1" s="1"/>
  <c r="O39" i="1"/>
  <c r="N39" i="1"/>
  <c r="M39" i="1"/>
  <c r="L39" i="1"/>
  <c r="K39" i="1" s="1"/>
  <c r="J39" i="1"/>
  <c r="I39" i="1"/>
  <c r="H39" i="1"/>
  <c r="F39" i="1" s="1"/>
  <c r="G39" i="1"/>
  <c r="E39" i="1"/>
  <c r="D39" i="1"/>
  <c r="O38" i="1"/>
  <c r="N38" i="1"/>
  <c r="M38" i="1"/>
  <c r="L38" i="1"/>
  <c r="K38" i="1" s="1"/>
  <c r="J38" i="1"/>
  <c r="I38" i="1"/>
  <c r="H38" i="1"/>
  <c r="F38" i="1" s="1"/>
  <c r="G38" i="1"/>
  <c r="E38" i="1"/>
  <c r="D38" i="1"/>
  <c r="O36" i="1"/>
  <c r="O37" i="1" s="1"/>
  <c r="N36" i="1"/>
  <c r="N37" i="1" s="1"/>
  <c r="M36" i="1"/>
  <c r="M37" i="1" s="1"/>
  <c r="L36" i="1"/>
  <c r="K36" i="1" s="1"/>
  <c r="K37" i="1" s="1"/>
  <c r="J36" i="1"/>
  <c r="J37" i="1" s="1"/>
  <c r="I36" i="1"/>
  <c r="I37" i="1" s="1"/>
  <c r="H36" i="1"/>
  <c r="F36" i="1" s="1"/>
  <c r="F37" i="1" s="1"/>
  <c r="G36" i="1"/>
  <c r="G37" i="1" s="1"/>
  <c r="E36" i="1"/>
  <c r="E37" i="1" s="1"/>
  <c r="D36" i="1"/>
  <c r="D37" i="1" s="1"/>
  <c r="D35" i="1"/>
  <c r="O34" i="1"/>
  <c r="O35" i="1" s="1"/>
  <c r="N34" i="1"/>
  <c r="N35" i="1" s="1"/>
  <c r="M34" i="1"/>
  <c r="M35" i="1" s="1"/>
  <c r="L34" i="1"/>
  <c r="K34" i="1" s="1"/>
  <c r="K35" i="1" s="1"/>
  <c r="J34" i="1"/>
  <c r="J35" i="1" s="1"/>
  <c r="I34" i="1"/>
  <c r="I35" i="1" s="1"/>
  <c r="H34" i="1"/>
  <c r="F34" i="1" s="1"/>
  <c r="F35" i="1" s="1"/>
  <c r="G34" i="1"/>
  <c r="G35" i="1" s="1"/>
  <c r="E34" i="1"/>
  <c r="E35" i="1" s="1"/>
  <c r="D34" i="1"/>
  <c r="L33" i="1"/>
  <c r="O32" i="1"/>
  <c r="O33" i="1" s="1"/>
  <c r="N32" i="1"/>
  <c r="N33" i="1" s="1"/>
  <c r="M32" i="1"/>
  <c r="M33" i="1" s="1"/>
  <c r="L32" i="1"/>
  <c r="K32" i="1" s="1"/>
  <c r="K33" i="1" s="1"/>
  <c r="J32" i="1"/>
  <c r="J33" i="1" s="1"/>
  <c r="I32" i="1"/>
  <c r="I33" i="1" s="1"/>
  <c r="H32" i="1"/>
  <c r="F32" i="1" s="1"/>
  <c r="F33" i="1" s="1"/>
  <c r="G32" i="1"/>
  <c r="G33" i="1" s="1"/>
  <c r="E32" i="1"/>
  <c r="E33" i="1" s="1"/>
  <c r="D32" i="1"/>
  <c r="D33" i="1" s="1"/>
  <c r="L31" i="1"/>
  <c r="O30" i="1"/>
  <c r="O31" i="1" s="1"/>
  <c r="N30" i="1"/>
  <c r="N31" i="1" s="1"/>
  <c r="M30" i="1"/>
  <c r="M31" i="1" s="1"/>
  <c r="L30" i="1"/>
  <c r="K30" i="1" s="1"/>
  <c r="K31" i="1" s="1"/>
  <c r="J30" i="1"/>
  <c r="J31" i="1" s="1"/>
  <c r="I30" i="1"/>
  <c r="I31" i="1" s="1"/>
  <c r="H30" i="1"/>
  <c r="F30" i="1" s="1"/>
  <c r="F31" i="1" s="1"/>
  <c r="G30" i="1"/>
  <c r="G31" i="1" s="1"/>
  <c r="E30" i="1"/>
  <c r="E31" i="1" s="1"/>
  <c r="D30" i="1"/>
  <c r="D31" i="1" s="1"/>
  <c r="O28" i="1"/>
  <c r="O29" i="1" s="1"/>
  <c r="N28" i="1"/>
  <c r="N29" i="1" s="1"/>
  <c r="M28" i="1"/>
  <c r="M29" i="1" s="1"/>
  <c r="L28" i="1"/>
  <c r="K28" i="1" s="1"/>
  <c r="K29" i="1" s="1"/>
  <c r="J28" i="1"/>
  <c r="J29" i="1" s="1"/>
  <c r="I28" i="1"/>
  <c r="I29" i="1" s="1"/>
  <c r="H28" i="1"/>
  <c r="F28" i="1" s="1"/>
  <c r="F29" i="1" s="1"/>
  <c r="G28" i="1"/>
  <c r="G29" i="1" s="1"/>
  <c r="E28" i="1"/>
  <c r="E29" i="1" s="1"/>
  <c r="D28" i="1"/>
  <c r="D29" i="1" s="1"/>
  <c r="D27" i="1"/>
  <c r="O26" i="1"/>
  <c r="O27" i="1" s="1"/>
  <c r="N26" i="1"/>
  <c r="N27" i="1" s="1"/>
  <c r="M26" i="1"/>
  <c r="M27" i="1" s="1"/>
  <c r="L26" i="1"/>
  <c r="K26" i="1" s="1"/>
  <c r="K27" i="1" s="1"/>
  <c r="J26" i="1"/>
  <c r="J27" i="1" s="1"/>
  <c r="I26" i="1"/>
  <c r="I27" i="1" s="1"/>
  <c r="H26" i="1"/>
  <c r="F26" i="1" s="1"/>
  <c r="F27" i="1" s="1"/>
  <c r="G26" i="1"/>
  <c r="G27" i="1" s="1"/>
  <c r="E26" i="1"/>
  <c r="E27" i="1" s="1"/>
  <c r="D26" i="1"/>
  <c r="L25" i="1"/>
  <c r="O24" i="1"/>
  <c r="O25" i="1" s="1"/>
  <c r="N24" i="1"/>
  <c r="N25" i="1" s="1"/>
  <c r="M24" i="1"/>
  <c r="M25" i="1" s="1"/>
  <c r="L24" i="1"/>
  <c r="K24" i="1" s="1"/>
  <c r="K25" i="1" s="1"/>
  <c r="J24" i="1"/>
  <c r="J25" i="1" s="1"/>
  <c r="I24" i="1"/>
  <c r="I25" i="1" s="1"/>
  <c r="H24" i="1"/>
  <c r="F24" i="1" s="1"/>
  <c r="F25" i="1" s="1"/>
  <c r="G24" i="1"/>
  <c r="G25" i="1" s="1"/>
  <c r="E24" i="1"/>
  <c r="E25" i="1" s="1"/>
  <c r="D24" i="1"/>
  <c r="D25" i="1" s="1"/>
  <c r="L23" i="1"/>
  <c r="O22" i="1"/>
  <c r="O23" i="1" s="1"/>
  <c r="N22" i="1"/>
  <c r="N23" i="1" s="1"/>
  <c r="M22" i="1"/>
  <c r="M23" i="1" s="1"/>
  <c r="L22" i="1"/>
  <c r="K22" i="1" s="1"/>
  <c r="K23" i="1" s="1"/>
  <c r="J22" i="1"/>
  <c r="J23" i="1" s="1"/>
  <c r="I22" i="1"/>
  <c r="I23" i="1" s="1"/>
  <c r="H22" i="1"/>
  <c r="F22" i="1" s="1"/>
  <c r="F23" i="1" s="1"/>
  <c r="G22" i="1"/>
  <c r="G23" i="1" s="1"/>
  <c r="E22" i="1"/>
  <c r="E23" i="1" s="1"/>
  <c r="D22" i="1"/>
  <c r="D23" i="1" s="1"/>
  <c r="D21" i="1"/>
  <c r="O20" i="1"/>
  <c r="O21" i="1" s="1"/>
  <c r="N20" i="1"/>
  <c r="N21" i="1" s="1"/>
  <c r="M20" i="1"/>
  <c r="M21" i="1" s="1"/>
  <c r="L20" i="1"/>
  <c r="K20" i="1" s="1"/>
  <c r="K21" i="1" s="1"/>
  <c r="J20" i="1"/>
  <c r="J21" i="1" s="1"/>
  <c r="I20" i="1"/>
  <c r="I21" i="1" s="1"/>
  <c r="H20" i="1"/>
  <c r="F20" i="1" s="1"/>
  <c r="F21" i="1" s="1"/>
  <c r="G20" i="1"/>
  <c r="G21" i="1" s="1"/>
  <c r="E20" i="1"/>
  <c r="E21" i="1" s="1"/>
  <c r="D20" i="1"/>
  <c r="D19" i="1"/>
  <c r="O18" i="1"/>
  <c r="O19" i="1" s="1"/>
  <c r="N18" i="1"/>
  <c r="N19" i="1" s="1"/>
  <c r="M18" i="1"/>
  <c r="M19" i="1" s="1"/>
  <c r="L18" i="1"/>
  <c r="K18" i="1" s="1"/>
  <c r="K19" i="1" s="1"/>
  <c r="J18" i="1"/>
  <c r="J19" i="1" s="1"/>
  <c r="I18" i="1"/>
  <c r="I19" i="1" s="1"/>
  <c r="H18" i="1"/>
  <c r="H19" i="1" s="1"/>
  <c r="G18" i="1"/>
  <c r="G19" i="1" s="1"/>
  <c r="E18" i="1"/>
  <c r="E19" i="1" s="1"/>
  <c r="D18" i="1"/>
  <c r="L17" i="1"/>
  <c r="O16" i="1"/>
  <c r="O17" i="1" s="1"/>
  <c r="N16" i="1"/>
  <c r="N17" i="1" s="1"/>
  <c r="M16" i="1"/>
  <c r="M17" i="1" s="1"/>
  <c r="L16" i="1"/>
  <c r="K16" i="1" s="1"/>
  <c r="K17" i="1" s="1"/>
  <c r="J16" i="1"/>
  <c r="J17" i="1" s="1"/>
  <c r="I16" i="1"/>
  <c r="I17" i="1" s="1"/>
  <c r="H16" i="1"/>
  <c r="F16" i="1" s="1"/>
  <c r="F17" i="1" s="1"/>
  <c r="G16" i="1"/>
  <c r="G17" i="1" s="1"/>
  <c r="E16" i="1"/>
  <c r="E17" i="1" s="1"/>
  <c r="D16" i="1"/>
  <c r="D17" i="1" s="1"/>
  <c r="L15" i="1"/>
  <c r="O14" i="1"/>
  <c r="O15" i="1" s="1"/>
  <c r="N14" i="1"/>
  <c r="N15" i="1" s="1"/>
  <c r="M14" i="1"/>
  <c r="M15" i="1" s="1"/>
  <c r="L14" i="1"/>
  <c r="K14" i="1" s="1"/>
  <c r="K15" i="1" s="1"/>
  <c r="J14" i="1"/>
  <c r="J15" i="1" s="1"/>
  <c r="I14" i="1"/>
  <c r="I15" i="1" s="1"/>
  <c r="H14" i="1"/>
  <c r="H15" i="1" s="1"/>
  <c r="G14" i="1"/>
  <c r="G15" i="1" s="1"/>
  <c r="E14" i="1"/>
  <c r="E15" i="1" s="1"/>
  <c r="D14" i="1"/>
  <c r="D15" i="1" s="1"/>
  <c r="D13" i="1"/>
  <c r="O12" i="1"/>
  <c r="O13" i="1" s="1"/>
  <c r="N12" i="1"/>
  <c r="N13" i="1" s="1"/>
  <c r="M12" i="1"/>
  <c r="M13" i="1" s="1"/>
  <c r="L12" i="1"/>
  <c r="K12" i="1" s="1"/>
  <c r="K13" i="1" s="1"/>
  <c r="J12" i="1"/>
  <c r="J13" i="1" s="1"/>
  <c r="I12" i="1"/>
  <c r="I13" i="1" s="1"/>
  <c r="H12" i="1"/>
  <c r="F12" i="1" s="1"/>
  <c r="F13" i="1" s="1"/>
  <c r="G12" i="1"/>
  <c r="G13" i="1" s="1"/>
  <c r="E12" i="1"/>
  <c r="E13" i="1" s="1"/>
  <c r="D12" i="1"/>
  <c r="D11" i="1"/>
  <c r="O10" i="1"/>
  <c r="O11" i="1" s="1"/>
  <c r="N10" i="1"/>
  <c r="N11" i="1" s="1"/>
  <c r="M10" i="1"/>
  <c r="M11" i="1" s="1"/>
  <c r="L10" i="1"/>
  <c r="K10" i="1" s="1"/>
  <c r="K11" i="1" s="1"/>
  <c r="J10" i="1"/>
  <c r="J11" i="1" s="1"/>
  <c r="I10" i="1"/>
  <c r="I11" i="1" s="1"/>
  <c r="H10" i="1"/>
  <c r="H11" i="1" s="1"/>
  <c r="G10" i="1"/>
  <c r="G11" i="1" s="1"/>
  <c r="E10" i="1"/>
  <c r="E11" i="1" s="1"/>
  <c r="D10" i="1"/>
  <c r="O8" i="1"/>
  <c r="O9" i="1" s="1"/>
  <c r="N8" i="1"/>
  <c r="N9" i="1" s="1"/>
  <c r="M8" i="1"/>
  <c r="M9" i="1" s="1"/>
  <c r="L8" i="1"/>
  <c r="K8" i="1" s="1"/>
  <c r="J8" i="1"/>
  <c r="J9" i="1" s="1"/>
  <c r="I8" i="1"/>
  <c r="I9" i="1" s="1"/>
  <c r="H8" i="1"/>
  <c r="H9" i="1" s="1"/>
  <c r="G8" i="1"/>
  <c r="G9" i="1" s="1"/>
  <c r="E8" i="1"/>
  <c r="E9" i="1" s="1"/>
  <c r="D8" i="1"/>
  <c r="D9" i="1" s="1"/>
  <c r="O7" i="1"/>
  <c r="N7" i="1"/>
  <c r="M7" i="1"/>
  <c r="L7" i="1"/>
  <c r="K7" i="1" s="1"/>
  <c r="J7" i="1"/>
  <c r="I7" i="1"/>
  <c r="H7" i="1"/>
  <c r="G7" i="1"/>
  <c r="E7" i="1"/>
  <c r="D7" i="1"/>
  <c r="D6" i="1"/>
  <c r="O5" i="1"/>
  <c r="O6" i="1" s="1"/>
  <c r="N5" i="1"/>
  <c r="N6" i="1" s="1"/>
  <c r="M5" i="1"/>
  <c r="M6" i="1" s="1"/>
  <c r="L5" i="1"/>
  <c r="K5" i="1" s="1"/>
  <c r="K6" i="1" s="1"/>
  <c r="J5" i="1"/>
  <c r="J6" i="1" s="1"/>
  <c r="I5" i="1"/>
  <c r="I6" i="1" s="1"/>
  <c r="H5" i="1"/>
  <c r="H6" i="1" s="1"/>
  <c r="G5" i="1"/>
  <c r="G6" i="1" s="1"/>
  <c r="E5" i="1"/>
  <c r="E6" i="1" s="1"/>
  <c r="D5" i="1"/>
  <c r="D46" i="1" l="1"/>
  <c r="H17" i="1"/>
  <c r="H25" i="1"/>
  <c r="H33" i="1"/>
  <c r="O46" i="1"/>
  <c r="L41" i="1"/>
  <c r="F7" i="1"/>
  <c r="L9" i="1"/>
  <c r="H27" i="1"/>
  <c r="H35" i="1"/>
  <c r="G46" i="1"/>
  <c r="E46" i="1"/>
  <c r="L11" i="1"/>
  <c r="H13" i="1"/>
  <c r="L19" i="1"/>
  <c r="H21" i="1"/>
  <c r="L27" i="1"/>
  <c r="H29" i="1"/>
  <c r="L35" i="1"/>
  <c r="M46" i="1"/>
  <c r="H37" i="1"/>
  <c r="K41" i="1"/>
  <c r="K46" i="1" s="1"/>
  <c r="J46" i="1"/>
  <c r="L6" i="1"/>
  <c r="K9" i="1"/>
  <c r="L13" i="1"/>
  <c r="L21" i="1"/>
  <c r="H23" i="1"/>
  <c r="L29" i="1"/>
  <c r="H31" i="1"/>
  <c r="I46" i="1"/>
  <c r="N46" i="1"/>
  <c r="L37" i="1"/>
  <c r="F41" i="1"/>
  <c r="H41" i="1"/>
  <c r="F5" i="1"/>
  <c r="F6" i="1" s="1"/>
  <c r="F8" i="1"/>
  <c r="F9" i="1" s="1"/>
  <c r="F10" i="1"/>
  <c r="F11" i="1" s="1"/>
  <c r="F14" i="1"/>
  <c r="F15" i="1" s="1"/>
  <c r="F18" i="1"/>
  <c r="F19" i="1" s="1"/>
  <c r="F46" i="1" s="1"/>
  <c r="F42" i="1"/>
  <c r="F43" i="1" s="1"/>
  <c r="F44" i="1"/>
  <c r="F45" i="1" s="1"/>
  <c r="L45" i="1"/>
  <c r="L46" i="1" l="1"/>
  <c r="H46" i="1"/>
</calcChain>
</file>

<file path=xl/sharedStrings.xml><?xml version="1.0" encoding="utf-8"?>
<sst xmlns="http://schemas.openxmlformats.org/spreadsheetml/2006/main" count="100" uniqueCount="37">
  <si>
    <t>Наименование МО</t>
  </si>
  <si>
    <t>Метод</t>
  </si>
  <si>
    <t>Единица измерения</t>
  </si>
  <si>
    <t>Объем</t>
  </si>
  <si>
    <t>Финансы</t>
  </si>
  <si>
    <t xml:space="preserve">Филиал ООО "Капитал МС" в Республике Тыва                                                                                                                                                                                                                     </t>
  </si>
  <si>
    <t>Итого</t>
  </si>
  <si>
    <t xml:space="preserve">1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</si>
  <si>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</si>
  <si>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</si>
  <si>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</si>
  <si>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</si>
  <si>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скорая</t>
  </si>
  <si>
    <t>случай</t>
  </si>
  <si>
    <t>итого</t>
  </si>
  <si>
    <t>ГБУЗ РТ "Барун-Хемчикский ММЦ"</t>
  </si>
  <si>
    <t>скорая (надземная эвакуация)</t>
  </si>
  <si>
    <t>ГБУЗ РТ "Дзун-Хемчикский ММЦ"</t>
  </si>
  <si>
    <t>ГБУЗ РТ "Каа-Хемская ЦКБ"</t>
  </si>
  <si>
    <t>ГБУЗ РТ "Монгун-Тайгинская ЦКБ"</t>
  </si>
  <si>
    <t>ГБУЗ РТ "Овюрская ЦКБ"</t>
  </si>
  <si>
    <t>ГБУЗ РТ "Пий-Хемская ЦКБ"</t>
  </si>
  <si>
    <t>ГБУЗ РТ "Сут-Хольская ЦКБ"</t>
  </si>
  <si>
    <t>ГБУЗ РТ "Тандинская ЦКБ"</t>
  </si>
  <si>
    <t>ГБУЗ РТ "Тере-Хольская ЦКБ"</t>
  </si>
  <si>
    <t>ГБУЗ РТ "Тес-Хемская ЦКБ"</t>
  </si>
  <si>
    <t>ГБУЗ РТ "Тоджинская ЦКБ"</t>
  </si>
  <si>
    <t>ГБУЗ РТ "Улуг-Хемский ММЦ"</t>
  </si>
  <si>
    <t>ГБУЗ РТ "Чаа-Хольская ЦКБ"</t>
  </si>
  <si>
    <t>ГБУЗ РТ "Чеди-Хольская ЦКБ"</t>
  </si>
  <si>
    <t>ГБУЗ РТ "Эрзинская ЦКБ"</t>
  </si>
  <si>
    <t>ГБУЗ РТ "Республиканский Центр Скорой Медицинской Помощи и Медицины Катастроф"</t>
  </si>
  <si>
    <t>Скорая помощь (надземная эвакуация)</t>
  </si>
  <si>
    <t>Скорая помощь (тромболит.)</t>
  </si>
  <si>
    <t>ГБУЗ РТ "Республиканская детская больница"</t>
  </si>
  <si>
    <t>ГБУЗ РТ "Перинатальный центр"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</si>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</sst>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2"/>
      <color indexed="0"/>
      <name val="Arial"/>
      <family val="2"/>
      <charset val="204"/>
    </font>
    <font>
      <sz val="8.25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horizontal="left" vertical="top" wrapText="1"/>
    </xf>
  </cellStyleXfs>
  <cellXfs count="35">
    <xf numFmtId="0" fontId="0" fillId="0" borderId="0" xfId="0"/>
    <xf numFmtId="0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1" applyNumberFormat="1" applyFont="1" applyFill="1" applyBorder="1" applyAlignment="1" applyProtection="1">
      <alignment horizontal="center" vertical="top" wrapText="1"/>
    </xf>
    <xf numFmtId="0" fontId="2" fillId="2" borderId="2" xfId="1" applyNumberFormat="1" applyFont="1" applyFill="1" applyBorder="1" applyAlignment="1" applyProtection="1">
      <alignment horizontal="center" vertical="top" wrapText="1"/>
    </xf>
    <xf numFmtId="0" fontId="2" fillId="2" borderId="3" xfId="1" applyNumberFormat="1" applyFont="1" applyFill="1" applyBorder="1" applyAlignment="1" applyProtection="1">
      <alignment horizontal="center" vertical="center" wrapText="1"/>
    </xf>
    <xf numFmtId="0" fontId="2" fillId="2" borderId="3" xfId="1" applyNumberFormat="1" applyFont="1" applyFill="1" applyBorder="1" applyAlignment="1" applyProtection="1">
      <alignment horizontal="center" vertical="top" wrapText="1"/>
    </xf>
    <xf numFmtId="0" fontId="2" fillId="2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/>
    <xf numFmtId="2" fontId="0" fillId="0" borderId="5" xfId="0" applyNumberFormat="1" applyBorder="1"/>
    <xf numFmtId="1" fontId="0" fillId="0" borderId="5" xfId="0" applyNumberFormat="1" applyBorder="1"/>
    <xf numFmtId="0" fontId="0" fillId="0" borderId="6" xfId="0" applyBorder="1" applyAlignment="1">
      <alignment horizontal="center" vertical="center" wrapText="1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5" xfId="0" applyFill="1" applyBorder="1"/>
    <xf numFmtId="2" fontId="0" fillId="3" borderId="5" xfId="0" applyNumberFormat="1" applyFill="1" applyBorder="1"/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5" xfId="0" applyFill="1" applyBorder="1"/>
    <xf numFmtId="2" fontId="0" fillId="0" borderId="5" xfId="0" applyNumberFormat="1" applyFill="1" applyBorder="1"/>
    <xf numFmtId="1" fontId="0" fillId="0" borderId="5" xfId="0" applyNumberFormat="1" applyFill="1" applyBorder="1"/>
    <xf numFmtId="0" fontId="0" fillId="0" borderId="5" xfId="0" applyBorder="1" applyAlignment="1">
      <alignment horizontal="center" vertical="center" wrapText="1"/>
    </xf>
    <xf numFmtId="0" fontId="0" fillId="2" borderId="5" xfId="0" applyFill="1" applyBorder="1"/>
    <xf numFmtId="2" fontId="0" fillId="2" borderId="5" xfId="0" applyNumberFormat="1" applyFill="1" applyBorder="1"/>
    <xf numFmtId="1" fontId="0" fillId="2" borderId="5" xfId="0" applyNumberFormat="1" applyFill="1" applyBorder="1"/>
    <xf numFmtId="0" fontId="0" fillId="3" borderId="10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5" xfId="0" applyFill="1" applyBorder="1"/>
    <xf numFmtId="0" fontId="0" fillId="0" borderId="0" xfId="0" applyBorder="1"/>
    <xf numFmtId="2" fontId="0" fillId="0" borderId="0" xfId="0" applyNumberFormat="1" applyBorder="1"/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&#1053;&#1040;&#1071;/&#1058;&#1040;&#1056;&#1048;&#1060;&#1053;&#1040;&#1071;%202020/&#1057;&#1074;&#1086;&#1076;%20&#1085;&#1072;%202020%20&#1075;&#1086;&#1076;%2011/&#1057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-Т"/>
      <sheetName val="Б-Х"/>
      <sheetName val="Д-Х"/>
      <sheetName val="К-Х"/>
      <sheetName val="Кыз"/>
      <sheetName val="М-Т"/>
      <sheetName val="Овюр"/>
      <sheetName val="П-Х"/>
      <sheetName val="С-Х"/>
      <sheetName val="Тоджа"/>
      <sheetName val="Танды"/>
      <sheetName val="Тес-Х"/>
      <sheetName val="Тере-Х"/>
      <sheetName val="Чаа-Х"/>
      <sheetName val="Чеди-Х"/>
      <sheetName val="У-Х"/>
      <sheetName val="РБ1"/>
      <sheetName val="Эрзин"/>
      <sheetName val="РБ2"/>
      <sheetName val="Горполка"/>
      <sheetName val="РДБ"/>
      <sheetName val="ПЦ"/>
      <sheetName val="Онко"/>
      <sheetName val="Кожвен"/>
      <sheetName val="Стом"/>
      <sheetName val="Инфекция"/>
      <sheetName val="ГБУЗ РТ РЦ СМП и МК"/>
      <sheetName val="ФКУЗ МСЧ МВД"/>
      <sheetName val="МЧУ ДПО Нефросовет"/>
      <sheetName val="ЦМП"/>
      <sheetName val="ЦМРД"/>
      <sheetName val="Олчей"/>
      <sheetName val="ИП Монгуш"/>
      <sheetName val="ИП Саражакова"/>
      <sheetName val="ООО Байдо"/>
      <sheetName val="Семейный доктор"/>
      <sheetName val="Серебрянка1"/>
      <sheetName val="ТПГГ"/>
      <sheetName val="базовая ставка"/>
      <sheetName val="Санталь17"/>
      <sheetName val="Вита-Дент"/>
      <sheetName val="Евтушенко"/>
      <sheetName val="Томск"/>
      <sheetName val="Мешалкина"/>
      <sheetName val="ООО РДЦ "/>
      <sheetName val="ООО Гиппократ"/>
      <sheetName val="ООО Алдан"/>
      <sheetName val="Тубдиспансер"/>
      <sheetName val="Объемы"/>
      <sheetName val="Стоимость (2)"/>
      <sheetName val="Стоимость"/>
      <sheetName val="Свод МО Формула !!!!!!"/>
      <sheetName val="АПП поквартально"/>
      <sheetName val="КС поквартально"/>
      <sheetName val="ДС поквартально"/>
      <sheetName val="Свод квартальный"/>
      <sheetName val="Скорая поквартально"/>
      <sheetName val="2019 - 15"/>
      <sheetName val="2020"/>
      <sheetName val="2020-1"/>
      <sheetName val="2020-3"/>
      <sheetName val="2020-4"/>
      <sheetName val="2020-5"/>
      <sheetName val="2020-6"/>
      <sheetName val="2020-7"/>
      <sheetName val="2020-8"/>
      <sheetName val="2020-9"/>
      <sheetName val="2020-10"/>
      <sheetName val="2020-11"/>
      <sheetName val="Структура по видам "/>
    </sheetNames>
    <sheetDataSet>
      <sheetData sheetId="0">
        <row r="17">
          <cell r="B17">
            <v>683</v>
          </cell>
          <cell r="G17">
            <v>7762.4931800156264</v>
          </cell>
        </row>
        <row r="21">
          <cell r="B21">
            <v>683</v>
          </cell>
          <cell r="G21">
            <v>2610.4073266783867</v>
          </cell>
        </row>
        <row r="26">
          <cell r="B26">
            <v>683</v>
          </cell>
          <cell r="G26">
            <v>2610.4073266783867</v>
          </cell>
        </row>
        <row r="33">
          <cell r="B33">
            <v>683</v>
          </cell>
          <cell r="G33">
            <v>2444.4073266783871</v>
          </cell>
        </row>
        <row r="34">
          <cell r="B34">
            <v>2731.9999999999995</v>
          </cell>
          <cell r="G34">
            <v>15427.715160050786</v>
          </cell>
        </row>
      </sheetData>
      <sheetData sheetId="1">
        <row r="16">
          <cell r="B16">
            <v>1825</v>
          </cell>
          <cell r="G16">
            <v>25062.844008749449</v>
          </cell>
          <cell r="H16">
            <v>4</v>
          </cell>
          <cell r="M16">
            <v>89.58794536100001</v>
          </cell>
        </row>
        <row r="20">
          <cell r="B20">
            <v>1825</v>
          </cell>
          <cell r="G20">
            <v>5771.3525420827837</v>
          </cell>
          <cell r="H20">
            <v>3</v>
          </cell>
          <cell r="M20">
            <v>75.442480304000014</v>
          </cell>
        </row>
        <row r="25">
          <cell r="B25">
            <v>1825</v>
          </cell>
          <cell r="G25">
            <v>4747.568361388523</v>
          </cell>
          <cell r="H25">
            <v>9</v>
          </cell>
          <cell r="M25">
            <v>242.83048347850001</v>
          </cell>
        </row>
        <row r="32">
          <cell r="B32">
            <v>1825</v>
          </cell>
          <cell r="G32">
            <v>3549.7841806942611</v>
          </cell>
          <cell r="H32">
            <v>9</v>
          </cell>
          <cell r="M32">
            <v>242.83048347850001</v>
          </cell>
        </row>
        <row r="33">
          <cell r="B33">
            <v>7299.9999999999991</v>
          </cell>
          <cell r="G33">
            <v>39131.549092915011</v>
          </cell>
          <cell r="H33">
            <v>25</v>
          </cell>
          <cell r="M33">
            <v>650.69139262200008</v>
          </cell>
        </row>
      </sheetData>
      <sheetData sheetId="2">
        <row r="17">
          <cell r="B17">
            <v>1250</v>
          </cell>
          <cell r="G17">
            <v>6347.4979167670654</v>
          </cell>
        </row>
        <row r="21">
          <cell r="B21">
            <v>1250</v>
          </cell>
          <cell r="G21">
            <v>3687.8286945448444</v>
          </cell>
        </row>
        <row r="26">
          <cell r="B26">
            <v>1250</v>
          </cell>
          <cell r="G26">
            <v>3687.8286945448444</v>
          </cell>
        </row>
        <row r="33">
          <cell r="B33">
            <v>1250</v>
          </cell>
          <cell r="G33">
            <v>3521.8286945448444</v>
          </cell>
        </row>
        <row r="34">
          <cell r="B34">
            <v>5000.0000000000009</v>
          </cell>
          <cell r="G34">
            <v>17244.9840004016</v>
          </cell>
        </row>
      </sheetData>
      <sheetData sheetId="3">
        <row r="16">
          <cell r="B16">
            <v>612.5</v>
          </cell>
          <cell r="G16">
            <v>9887.7798940541215</v>
          </cell>
        </row>
        <row r="20">
          <cell r="B20">
            <v>612.5</v>
          </cell>
          <cell r="G20">
            <v>694.64682738745478</v>
          </cell>
        </row>
        <row r="25">
          <cell r="B25">
            <v>612.5</v>
          </cell>
          <cell r="G25">
            <v>694.64682738745478</v>
          </cell>
        </row>
        <row r="32">
          <cell r="B32">
            <v>612.5</v>
          </cell>
          <cell r="G32">
            <v>528.64682738745466</v>
          </cell>
        </row>
        <row r="33">
          <cell r="B33">
            <v>2450</v>
          </cell>
          <cell r="G33">
            <v>11805.720376216485</v>
          </cell>
        </row>
      </sheetData>
      <sheetData sheetId="4"/>
      <sheetData sheetId="5">
        <row r="16">
          <cell r="B16">
            <v>489.75</v>
          </cell>
          <cell r="G16">
            <v>5922.976924796978</v>
          </cell>
        </row>
        <row r="20">
          <cell r="B20">
            <v>489.75</v>
          </cell>
          <cell r="G20">
            <v>1674.6857877599405</v>
          </cell>
        </row>
        <row r="25">
          <cell r="B25">
            <v>489.75</v>
          </cell>
          <cell r="G25">
            <v>2974.6857918399601</v>
          </cell>
        </row>
        <row r="32">
          <cell r="B32">
            <v>489.75</v>
          </cell>
          <cell r="G32">
            <v>3908.6857959199801</v>
          </cell>
        </row>
        <row r="33">
          <cell r="B33">
            <v>1959</v>
          </cell>
          <cell r="G33">
            <v>14481.03430031686</v>
          </cell>
        </row>
      </sheetData>
      <sheetData sheetId="6">
        <row r="17">
          <cell r="B17">
            <v>543</v>
          </cell>
          <cell r="G17">
            <v>3895.8755177766006</v>
          </cell>
        </row>
        <row r="21">
          <cell r="B21">
            <v>543</v>
          </cell>
          <cell r="G21">
            <v>3895.8755177765993</v>
          </cell>
        </row>
        <row r="26">
          <cell r="B26">
            <v>543</v>
          </cell>
          <cell r="G26">
            <v>2447.9377588882999</v>
          </cell>
        </row>
        <row r="33">
          <cell r="B33">
            <v>543</v>
          </cell>
          <cell r="G33">
            <v>1807.9688794441499</v>
          </cell>
        </row>
        <row r="34">
          <cell r="B34">
            <v>2172</v>
          </cell>
          <cell r="G34">
            <v>12047.657673885649</v>
          </cell>
        </row>
      </sheetData>
      <sheetData sheetId="7">
        <row r="16">
          <cell r="B16">
            <v>912.5</v>
          </cell>
          <cell r="G16">
            <v>20609.118811543754</v>
          </cell>
        </row>
        <row r="20">
          <cell r="B20">
            <v>912.5</v>
          </cell>
          <cell r="G20">
            <v>1623.3509448770906</v>
          </cell>
        </row>
        <row r="25">
          <cell r="B25">
            <v>912.5</v>
          </cell>
          <cell r="G25">
            <v>1623.3509448770906</v>
          </cell>
        </row>
        <row r="32">
          <cell r="B32">
            <v>912.5</v>
          </cell>
          <cell r="G32">
            <v>1457.3509448770906</v>
          </cell>
        </row>
        <row r="33">
          <cell r="B33">
            <v>3649.9999999999995</v>
          </cell>
          <cell r="G33">
            <v>25313.171646175018</v>
          </cell>
        </row>
      </sheetData>
      <sheetData sheetId="8">
        <row r="17">
          <cell r="B17">
            <v>890</v>
          </cell>
          <cell r="G17">
            <v>10014.22666237201</v>
          </cell>
        </row>
        <row r="21">
          <cell r="B21">
            <v>890</v>
          </cell>
          <cell r="G21">
            <v>3024.8425290386758</v>
          </cell>
        </row>
        <row r="26">
          <cell r="B26">
            <v>890</v>
          </cell>
          <cell r="G26">
            <v>2516.5616860257842</v>
          </cell>
        </row>
        <row r="33">
          <cell r="B33">
            <v>890</v>
          </cell>
          <cell r="G33">
            <v>1842.2808430128921</v>
          </cell>
        </row>
        <row r="34">
          <cell r="B34">
            <v>3559.9999999999995</v>
          </cell>
          <cell r="G34">
            <v>17397.911720449363</v>
          </cell>
        </row>
      </sheetData>
      <sheetData sheetId="9">
        <row r="17">
          <cell r="B17">
            <v>231</v>
          </cell>
          <cell r="G17">
            <v>1465.924944026508</v>
          </cell>
        </row>
        <row r="21">
          <cell r="B21">
            <v>231</v>
          </cell>
          <cell r="G21">
            <v>1465.924944026508</v>
          </cell>
        </row>
        <row r="26">
          <cell r="B26">
            <v>231</v>
          </cell>
          <cell r="G26">
            <v>1465.924944026508</v>
          </cell>
        </row>
        <row r="33">
          <cell r="B33">
            <v>231</v>
          </cell>
          <cell r="G33">
            <v>1465.924944026508</v>
          </cell>
        </row>
        <row r="34">
          <cell r="B34">
            <v>924</v>
          </cell>
          <cell r="G34">
            <v>5863.6997761060302</v>
          </cell>
        </row>
      </sheetData>
      <sheetData sheetId="10">
        <row r="17">
          <cell r="B17">
            <v>754</v>
          </cell>
          <cell r="G17">
            <v>3253.718776195979</v>
          </cell>
        </row>
        <row r="21">
          <cell r="B21">
            <v>754</v>
          </cell>
          <cell r="G21">
            <v>3253.718776195979</v>
          </cell>
        </row>
        <row r="26">
          <cell r="B26">
            <v>754</v>
          </cell>
          <cell r="G26">
            <v>3253.718776195979</v>
          </cell>
        </row>
        <row r="33">
          <cell r="B33">
            <v>754</v>
          </cell>
          <cell r="G33">
            <v>3087.718776195979</v>
          </cell>
        </row>
        <row r="34">
          <cell r="B34">
            <v>3016.0000000000005</v>
          </cell>
          <cell r="G34">
            <v>12848.875104783914</v>
          </cell>
        </row>
      </sheetData>
      <sheetData sheetId="11">
        <row r="17">
          <cell r="B17">
            <v>511.75</v>
          </cell>
          <cell r="G17">
            <v>3085.1846940801461</v>
          </cell>
        </row>
        <row r="21">
          <cell r="B21">
            <v>511.75</v>
          </cell>
          <cell r="G21">
            <v>3966.6660352459012</v>
          </cell>
        </row>
        <row r="26">
          <cell r="B26">
            <v>511.75</v>
          </cell>
          <cell r="G26">
            <v>2409.3871551170005</v>
          </cell>
        </row>
        <row r="33">
          <cell r="B33">
            <v>511.75</v>
          </cell>
          <cell r="G33">
            <v>2713.5057310748025</v>
          </cell>
        </row>
        <row r="34">
          <cell r="B34">
            <v>2046.9999999999998</v>
          </cell>
          <cell r="G34">
            <v>12174.743615517849</v>
          </cell>
        </row>
      </sheetData>
      <sheetData sheetId="12">
        <row r="17">
          <cell r="B17">
            <v>170.5</v>
          </cell>
          <cell r="G17">
            <v>1032.3348063615249</v>
          </cell>
        </row>
        <row r="21">
          <cell r="B21">
            <v>170.5</v>
          </cell>
          <cell r="G21">
            <v>1032.3348063615247</v>
          </cell>
        </row>
        <row r="26">
          <cell r="B26">
            <v>170.5</v>
          </cell>
          <cell r="G26">
            <v>1970.4342042410167</v>
          </cell>
        </row>
        <row r="33">
          <cell r="B33">
            <v>170.5</v>
          </cell>
          <cell r="G33">
            <v>2032.3336021205084</v>
          </cell>
        </row>
        <row r="34">
          <cell r="B34">
            <v>682.00000000000011</v>
          </cell>
          <cell r="G34">
            <v>6067.4374190845747</v>
          </cell>
        </row>
      </sheetData>
      <sheetData sheetId="13">
        <row r="17">
          <cell r="B17">
            <v>457</v>
          </cell>
          <cell r="G17">
            <v>3859.5629527820811</v>
          </cell>
        </row>
        <row r="21">
          <cell r="B21">
            <v>457</v>
          </cell>
          <cell r="G21">
            <v>762.89708611541334</v>
          </cell>
        </row>
        <row r="26">
          <cell r="B26">
            <v>457</v>
          </cell>
          <cell r="G26">
            <v>762.89708611541334</v>
          </cell>
        </row>
        <row r="33">
          <cell r="B33">
            <v>457</v>
          </cell>
          <cell r="G33">
            <v>762.89708611541334</v>
          </cell>
        </row>
        <row r="34">
          <cell r="B34">
            <v>1827.9999999999998</v>
          </cell>
          <cell r="G34">
            <v>6148.254211128321</v>
          </cell>
        </row>
      </sheetData>
      <sheetData sheetId="14">
        <row r="17">
          <cell r="B17">
            <v>483</v>
          </cell>
          <cell r="G17">
            <v>1348.6509485043875</v>
          </cell>
        </row>
        <row r="21">
          <cell r="B21">
            <v>483</v>
          </cell>
          <cell r="G21">
            <v>1348.6509485043875</v>
          </cell>
        </row>
        <row r="26">
          <cell r="B26">
            <v>483</v>
          </cell>
          <cell r="G26">
            <v>1348.6509485043875</v>
          </cell>
        </row>
        <row r="33">
          <cell r="B33">
            <v>483</v>
          </cell>
          <cell r="G33">
            <v>1348.6509485043875</v>
          </cell>
        </row>
        <row r="34">
          <cell r="B34">
            <v>1932</v>
          </cell>
          <cell r="G34">
            <v>5394.6037940175502</v>
          </cell>
        </row>
      </sheetData>
      <sheetData sheetId="15">
        <row r="17">
          <cell r="B17">
            <v>975</v>
          </cell>
          <cell r="G17">
            <v>4826.1295235158423</v>
          </cell>
        </row>
        <row r="21">
          <cell r="B21">
            <v>975</v>
          </cell>
          <cell r="G21">
            <v>4826.1295235158423</v>
          </cell>
        </row>
        <row r="26">
          <cell r="B26">
            <v>975</v>
          </cell>
          <cell r="G26">
            <v>4826.1295235158423</v>
          </cell>
        </row>
        <row r="33">
          <cell r="B33">
            <v>975</v>
          </cell>
          <cell r="G33">
            <v>4660.1295235158423</v>
          </cell>
        </row>
        <row r="34">
          <cell r="B34">
            <v>3900</v>
          </cell>
          <cell r="G34">
            <v>19138.518094063369</v>
          </cell>
        </row>
      </sheetData>
      <sheetData sheetId="16"/>
      <sheetData sheetId="17">
        <row r="17">
          <cell r="B17">
            <v>475.75</v>
          </cell>
          <cell r="G17">
            <v>7563.3752577171963</v>
          </cell>
        </row>
        <row r="21">
          <cell r="B21">
            <v>475.75</v>
          </cell>
          <cell r="G21">
            <v>1906.8989910505297</v>
          </cell>
        </row>
        <row r="26">
          <cell r="B26">
            <v>475.75</v>
          </cell>
          <cell r="G26">
            <v>1906.8989910505297</v>
          </cell>
        </row>
        <row r="33">
          <cell r="B33">
            <v>475.75</v>
          </cell>
          <cell r="G33">
            <v>1740.8989910505297</v>
          </cell>
        </row>
        <row r="34">
          <cell r="B34">
            <v>1902.9999999999998</v>
          </cell>
          <cell r="G34">
            <v>13118.072230868784</v>
          </cell>
        </row>
      </sheetData>
      <sheetData sheetId="18"/>
      <sheetData sheetId="19"/>
      <sheetData sheetId="20">
        <row r="16">
          <cell r="P16">
            <v>22</v>
          </cell>
          <cell r="U16">
            <v>483.30338944750002</v>
          </cell>
        </row>
        <row r="20">
          <cell r="P20">
            <v>14</v>
          </cell>
          <cell r="U20">
            <v>304.1274987255</v>
          </cell>
        </row>
        <row r="25">
          <cell r="P25">
            <v>28</v>
          </cell>
          <cell r="U25">
            <v>620.04288499849997</v>
          </cell>
        </row>
        <row r="32">
          <cell r="P32">
            <v>41</v>
          </cell>
          <cell r="U32">
            <v>888.80672108149997</v>
          </cell>
        </row>
        <row r="33">
          <cell r="P33">
            <v>105</v>
          </cell>
          <cell r="U33">
            <v>2296.2804942530001</v>
          </cell>
        </row>
      </sheetData>
      <sheetData sheetId="21">
        <row r="17">
          <cell r="P17">
            <v>11</v>
          </cell>
          <cell r="U17">
            <v>240.47290596900001</v>
          </cell>
        </row>
        <row r="21">
          <cell r="P21">
            <v>19</v>
          </cell>
          <cell r="U21">
            <v>429.07910672900005</v>
          </cell>
        </row>
        <row r="26">
          <cell r="P26">
            <v>27</v>
          </cell>
          <cell r="U26">
            <v>641.26108258400006</v>
          </cell>
        </row>
        <row r="33">
          <cell r="P33">
            <v>22</v>
          </cell>
          <cell r="U33">
            <v>523.38220710900009</v>
          </cell>
        </row>
        <row r="34">
          <cell r="P34">
            <v>79</v>
          </cell>
          <cell r="U34">
            <v>1834.195302391</v>
          </cell>
        </row>
      </sheetData>
      <sheetData sheetId="22"/>
      <sheetData sheetId="23"/>
      <sheetData sheetId="24"/>
      <sheetData sheetId="25"/>
      <sheetData sheetId="26">
        <row r="17">
          <cell r="B17">
            <v>13362</v>
          </cell>
          <cell r="G17">
            <v>45253.500818250002</v>
          </cell>
          <cell r="H17">
            <v>85</v>
          </cell>
          <cell r="M17">
            <v>1346.1767579245002</v>
          </cell>
          <cell r="N17">
            <v>5</v>
          </cell>
          <cell r="O17">
            <v>325</v>
          </cell>
        </row>
        <row r="21">
          <cell r="B21">
            <v>13362</v>
          </cell>
          <cell r="G21">
            <v>57049.048923790229</v>
          </cell>
          <cell r="H21">
            <v>65</v>
          </cell>
          <cell r="M21">
            <v>926.52796123350004</v>
          </cell>
          <cell r="N21">
            <v>7</v>
          </cell>
          <cell r="O21">
            <v>455</v>
          </cell>
        </row>
        <row r="26">
          <cell r="B26">
            <v>13362</v>
          </cell>
          <cell r="G26">
            <v>33732.540632072007</v>
          </cell>
          <cell r="H26">
            <v>114</v>
          </cell>
          <cell r="M26">
            <v>1881.3468525809999</v>
          </cell>
          <cell r="N26">
            <v>2</v>
          </cell>
          <cell r="O26">
            <v>130</v>
          </cell>
        </row>
        <row r="33">
          <cell r="B33">
            <v>13362</v>
          </cell>
          <cell r="G33">
            <v>33303.897416729102</v>
          </cell>
          <cell r="H33">
            <v>99</v>
          </cell>
          <cell r="M33">
            <v>1699.8133843495</v>
          </cell>
          <cell r="N33">
            <v>5</v>
          </cell>
          <cell r="O33">
            <v>325</v>
          </cell>
        </row>
        <row r="34">
          <cell r="B34">
            <v>53448</v>
          </cell>
          <cell r="G34">
            <v>169338.98779084135</v>
          </cell>
          <cell r="H34">
            <v>363</v>
          </cell>
          <cell r="M34">
            <v>5853.8649560885015</v>
          </cell>
          <cell r="N34">
            <v>19</v>
          </cell>
          <cell r="O34">
            <v>1235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71"/>
  <sheetViews>
    <sheetView tabSelected="1" zoomScale="81" zoomScaleNormal="81" workbookViewId="0">
      <pane ySplit="4" topLeftCell="A29" activePane="bottomLeft" state="frozen"/>
      <selection pane="bottomLeft" activeCell="F22" sqref="F22"/>
    </sheetView>
  </sheetViews>
  <sheetFormatPr defaultRowHeight="14.4" x14ac:dyDescent="0.3"/>
  <cols>
    <col min="1" max="1" width="16.109375" customWidth="1"/>
    <col min="2" max="2" width="11.88671875" customWidth="1"/>
    <col min="3" max="3" width="7.109375" customWidth="1"/>
    <col min="4" max="4" width="6.6640625" customWidth="1"/>
    <col min="5" max="5" width="9.88671875" customWidth="1"/>
    <col min="6" max="6" width="6.6640625" customWidth="1"/>
    <col min="7" max="8" width="6.88671875" customWidth="1"/>
    <col min="9" max="9" width="7.88671875" customWidth="1"/>
    <col min="10" max="10" width="7.109375" customWidth="1"/>
    <col min="11" max="11" width="9.44140625" customWidth="1"/>
    <col min="12" max="12" width="9.44140625" bestFit="1" customWidth="1"/>
    <col min="13" max="15" width="9" bestFit="1" customWidth="1"/>
  </cols>
  <sheetData>
    <row r="2" spans="1:15" x14ac:dyDescent="0.3">
      <c r="A2" s="1" t="s">
        <v>0</v>
      </c>
      <c r="B2" s="2" t="s">
        <v>1</v>
      </c>
      <c r="C2" s="2" t="s">
        <v>2</v>
      </c>
      <c r="D2" s="3" t="s">
        <v>3</v>
      </c>
      <c r="E2" s="3" t="s">
        <v>4</v>
      </c>
      <c r="F2" s="3" t="s">
        <v>5</v>
      </c>
      <c r="G2" s="3"/>
      <c r="H2" s="3"/>
      <c r="I2" s="3"/>
      <c r="J2" s="3"/>
      <c r="K2" s="3"/>
      <c r="L2" s="3"/>
      <c r="M2" s="3"/>
      <c r="N2" s="3"/>
      <c r="O2" s="3"/>
    </row>
    <row r="3" spans="1:15" x14ac:dyDescent="0.3">
      <c r="A3" s="4"/>
      <c r="B3" s="5"/>
      <c r="C3" s="5"/>
      <c r="D3" s="3"/>
      <c r="E3" s="3"/>
      <c r="F3" s="3" t="s">
        <v>3</v>
      </c>
      <c r="G3" s="3"/>
      <c r="H3" s="3"/>
      <c r="I3" s="3"/>
      <c r="J3" s="3"/>
      <c r="K3" s="3" t="s">
        <v>4</v>
      </c>
      <c r="L3" s="3"/>
      <c r="M3" s="3"/>
      <c r="N3" s="3"/>
      <c r="O3" s="3"/>
    </row>
    <row r="4" spans="1:15" ht="43.2" x14ac:dyDescent="0.3">
      <c r="A4" s="4"/>
      <c r="B4" s="5"/>
      <c r="C4" s="5"/>
      <c r="D4" s="2"/>
      <c r="E4" s="2"/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6" t="s">
        <v>6</v>
      </c>
      <c r="L4" s="6" t="s">
        <v>7</v>
      </c>
      <c r="M4" s="6" t="s">
        <v>8</v>
      </c>
      <c r="N4" s="6" t="s">
        <v>9</v>
      </c>
      <c r="O4" s="6" t="s">
        <v>10</v>
      </c>
    </row>
    <row r="5" spans="1:15" ht="15.3" customHeight="1" x14ac:dyDescent="0.3">
      <c r="A5" s="7" t="s">
        <v>11</v>
      </c>
      <c r="B5" s="8" t="s">
        <v>12</v>
      </c>
      <c r="C5" s="8" t="s">
        <v>13</v>
      </c>
      <c r="D5" s="8">
        <f>'[1]Б-Т'!B34</f>
        <v>2731.9999999999995</v>
      </c>
      <c r="E5" s="9">
        <f>'[1]Б-Т'!G34</f>
        <v>15427.715160050786</v>
      </c>
      <c r="F5" s="8">
        <f>G5+H5+I5+J5</f>
        <v>2732</v>
      </c>
      <c r="G5" s="10">
        <f>'[1]Б-Т'!B17</f>
        <v>683</v>
      </c>
      <c r="H5" s="10">
        <f>'[1]Б-Т'!B21</f>
        <v>683</v>
      </c>
      <c r="I5" s="10">
        <f>'[1]Б-Т'!B26</f>
        <v>683</v>
      </c>
      <c r="J5" s="10">
        <f>'[1]Б-Т'!B33</f>
        <v>683</v>
      </c>
      <c r="K5" s="8">
        <f>L5+M5+N5+O5</f>
        <v>15427.715160050788</v>
      </c>
      <c r="L5" s="9">
        <f>'[1]Б-Т'!G17</f>
        <v>7762.4931800156264</v>
      </c>
      <c r="M5" s="9">
        <f>'[1]Б-Т'!G21</f>
        <v>2610.4073266783867</v>
      </c>
      <c r="N5" s="9">
        <f>'[1]Б-Т'!G26</f>
        <v>2610.4073266783867</v>
      </c>
      <c r="O5" s="9">
        <f>'[1]Б-Т'!G33</f>
        <v>2444.4073266783871</v>
      </c>
    </row>
    <row r="6" spans="1:15" x14ac:dyDescent="0.3">
      <c r="A6" s="11"/>
      <c r="B6" s="12" t="s">
        <v>14</v>
      </c>
      <c r="C6" s="13"/>
      <c r="D6" s="14">
        <f>D5</f>
        <v>2731.9999999999995</v>
      </c>
      <c r="E6" s="15">
        <f t="shared" ref="E6:N6" si="0">E5</f>
        <v>15427.715160050786</v>
      </c>
      <c r="F6" s="14">
        <f t="shared" si="0"/>
        <v>2732</v>
      </c>
      <c r="G6" s="14">
        <f t="shared" si="0"/>
        <v>683</v>
      </c>
      <c r="H6" s="14">
        <f t="shared" si="0"/>
        <v>683</v>
      </c>
      <c r="I6" s="14">
        <f t="shared" si="0"/>
        <v>683</v>
      </c>
      <c r="J6" s="14">
        <f t="shared" si="0"/>
        <v>683</v>
      </c>
      <c r="K6" s="14">
        <f t="shared" si="0"/>
        <v>15427.715160050788</v>
      </c>
      <c r="L6" s="15">
        <f t="shared" si="0"/>
        <v>7762.4931800156264</v>
      </c>
      <c r="M6" s="15">
        <f t="shared" si="0"/>
        <v>2610.4073266783867</v>
      </c>
      <c r="N6" s="15">
        <f t="shared" si="0"/>
        <v>2610.4073266783867</v>
      </c>
      <c r="O6" s="15">
        <f>O5</f>
        <v>2444.4073266783871</v>
      </c>
    </row>
    <row r="7" spans="1:15" ht="13.95" customHeight="1" x14ac:dyDescent="0.3">
      <c r="A7" s="7" t="s">
        <v>15</v>
      </c>
      <c r="B7" s="8" t="s">
        <v>12</v>
      </c>
      <c r="C7" s="8" t="s">
        <v>13</v>
      </c>
      <c r="D7" s="8">
        <f>'[1]Б-Х'!B33</f>
        <v>7299.9999999999991</v>
      </c>
      <c r="E7" s="9">
        <f>'[1]Б-Х'!G33</f>
        <v>39131.549092915011</v>
      </c>
      <c r="F7" s="8">
        <f>G7+H7+I7+J7</f>
        <v>7300</v>
      </c>
      <c r="G7" s="10">
        <f>'[1]Б-Х'!B16</f>
        <v>1825</v>
      </c>
      <c r="H7" s="10">
        <f>'[1]Б-Х'!B20</f>
        <v>1825</v>
      </c>
      <c r="I7" s="10">
        <f>'[1]Б-Х'!B25</f>
        <v>1825</v>
      </c>
      <c r="J7" s="10">
        <f>'[1]Б-Х'!B32</f>
        <v>1825</v>
      </c>
      <c r="K7" s="9">
        <f>L7+M7+N7+O7</f>
        <v>39131.549092915011</v>
      </c>
      <c r="L7" s="9">
        <f>'[1]Б-Х'!G16</f>
        <v>25062.844008749449</v>
      </c>
      <c r="M7" s="9">
        <f>'[1]Б-Х'!G20</f>
        <v>5771.3525420827837</v>
      </c>
      <c r="N7" s="9">
        <f>'[1]Б-Х'!G25</f>
        <v>4747.568361388523</v>
      </c>
      <c r="O7" s="9">
        <f>'[1]Б-Х'!G32</f>
        <v>3549.7841806942611</v>
      </c>
    </row>
    <row r="8" spans="1:15" ht="11.4" customHeight="1" x14ac:dyDescent="0.3">
      <c r="A8" s="16"/>
      <c r="B8" s="17" t="s">
        <v>16</v>
      </c>
      <c r="C8" s="8" t="s">
        <v>13</v>
      </c>
      <c r="D8" s="8">
        <f>'[1]Б-Х'!H33</f>
        <v>25</v>
      </c>
      <c r="E8" s="9">
        <f>'[1]Б-Х'!M33</f>
        <v>650.69139262200008</v>
      </c>
      <c r="F8" s="8">
        <f>G8+H8+I8+J8</f>
        <v>25</v>
      </c>
      <c r="G8" s="10">
        <f>'[1]Б-Х'!H16</f>
        <v>4</v>
      </c>
      <c r="H8" s="10">
        <f>'[1]Б-Х'!H20</f>
        <v>3</v>
      </c>
      <c r="I8" s="10">
        <f>'[1]Б-Х'!H25</f>
        <v>9</v>
      </c>
      <c r="J8" s="10">
        <f>'[1]Б-Х'!H32</f>
        <v>9</v>
      </c>
      <c r="K8" s="9">
        <f>L8+M8+N8+O8</f>
        <v>650.69139262200008</v>
      </c>
      <c r="L8" s="9">
        <f>'[1]Б-Х'!M16</f>
        <v>89.58794536100001</v>
      </c>
      <c r="M8" s="9">
        <f>'[1]Б-Х'!M20</f>
        <v>75.442480304000014</v>
      </c>
      <c r="N8" s="9">
        <f>'[1]Б-Х'!M25</f>
        <v>242.83048347850001</v>
      </c>
      <c r="O8" s="9">
        <f>'[1]Б-Х'!M32</f>
        <v>242.83048347850001</v>
      </c>
    </row>
    <row r="9" spans="1:15" x14ac:dyDescent="0.3">
      <c r="A9" s="11"/>
      <c r="B9" s="12" t="s">
        <v>14</v>
      </c>
      <c r="C9" s="13"/>
      <c r="D9" s="14">
        <f>D8+D7</f>
        <v>7324.9999999999991</v>
      </c>
      <c r="E9" s="15">
        <f t="shared" ref="E9:O9" si="1">E8+E7</f>
        <v>39782.240485537011</v>
      </c>
      <c r="F9" s="14">
        <f t="shared" si="1"/>
        <v>7325</v>
      </c>
      <c r="G9" s="14">
        <f t="shared" si="1"/>
        <v>1829</v>
      </c>
      <c r="H9" s="14">
        <f t="shared" si="1"/>
        <v>1828</v>
      </c>
      <c r="I9" s="14">
        <f t="shared" si="1"/>
        <v>1834</v>
      </c>
      <c r="J9" s="14">
        <f t="shared" si="1"/>
        <v>1834</v>
      </c>
      <c r="K9" s="15">
        <f t="shared" si="1"/>
        <v>39782.240485537011</v>
      </c>
      <c r="L9" s="15">
        <f t="shared" si="1"/>
        <v>25152.431954110449</v>
      </c>
      <c r="M9" s="15">
        <f t="shared" si="1"/>
        <v>5846.7950223867838</v>
      </c>
      <c r="N9" s="15">
        <f t="shared" si="1"/>
        <v>4990.3988448670234</v>
      </c>
      <c r="O9" s="15">
        <f t="shared" si="1"/>
        <v>3792.614664172761</v>
      </c>
    </row>
    <row r="10" spans="1:15" ht="13.35" customHeight="1" x14ac:dyDescent="0.3">
      <c r="A10" s="18" t="s">
        <v>17</v>
      </c>
      <c r="B10" s="8" t="s">
        <v>12</v>
      </c>
      <c r="C10" s="8" t="s">
        <v>13</v>
      </c>
      <c r="D10" s="8">
        <f>'[1]Д-Х'!B34</f>
        <v>5000.0000000000009</v>
      </c>
      <c r="E10" s="9">
        <f>'[1]Д-Х'!G34</f>
        <v>17244.9840004016</v>
      </c>
      <c r="F10" s="8">
        <f>G10+H10+I10+J10</f>
        <v>5000</v>
      </c>
      <c r="G10" s="10">
        <f>'[1]Д-Х'!B17</f>
        <v>1250</v>
      </c>
      <c r="H10" s="10">
        <f>'[1]Д-Х'!B21</f>
        <v>1250</v>
      </c>
      <c r="I10" s="10">
        <f>'[1]Д-Х'!B26</f>
        <v>1250</v>
      </c>
      <c r="J10" s="10">
        <f>'[1]Д-Х'!B33</f>
        <v>1250</v>
      </c>
      <c r="K10" s="8">
        <f>L10+M10+N10+O10</f>
        <v>17244.9840004016</v>
      </c>
      <c r="L10" s="9">
        <f>'[1]Д-Х'!G17</f>
        <v>6347.4979167670654</v>
      </c>
      <c r="M10" s="9">
        <f>'[1]Д-Х'!G21</f>
        <v>3687.8286945448444</v>
      </c>
      <c r="N10" s="9">
        <f>'[1]Д-Х'!G26</f>
        <v>3687.8286945448444</v>
      </c>
      <c r="O10" s="9">
        <f>'[1]Д-Х'!G33</f>
        <v>3521.8286945448444</v>
      </c>
    </row>
    <row r="11" spans="1:15" x14ac:dyDescent="0.3">
      <c r="A11" s="19"/>
      <c r="B11" s="12" t="s">
        <v>14</v>
      </c>
      <c r="C11" s="13"/>
      <c r="D11" s="14">
        <f>D10</f>
        <v>5000.0000000000009</v>
      </c>
      <c r="E11" s="15">
        <f t="shared" ref="E11:O11" si="2">E10</f>
        <v>17244.9840004016</v>
      </c>
      <c r="F11" s="14">
        <f t="shared" si="2"/>
        <v>5000</v>
      </c>
      <c r="G11" s="14">
        <f t="shared" si="2"/>
        <v>1250</v>
      </c>
      <c r="H11" s="14">
        <f t="shared" si="2"/>
        <v>1250</v>
      </c>
      <c r="I11" s="14">
        <f t="shared" si="2"/>
        <v>1250</v>
      </c>
      <c r="J11" s="14">
        <f t="shared" si="2"/>
        <v>1250</v>
      </c>
      <c r="K11" s="14">
        <f t="shared" si="2"/>
        <v>17244.9840004016</v>
      </c>
      <c r="L11" s="15">
        <f t="shared" si="2"/>
        <v>6347.4979167670654</v>
      </c>
      <c r="M11" s="15">
        <f t="shared" si="2"/>
        <v>3687.8286945448444</v>
      </c>
      <c r="N11" s="15">
        <f t="shared" si="2"/>
        <v>3687.8286945448444</v>
      </c>
      <c r="O11" s="15">
        <f t="shared" si="2"/>
        <v>3521.8286945448444</v>
      </c>
    </row>
    <row r="12" spans="1:15" ht="13.95" customHeight="1" x14ac:dyDescent="0.3">
      <c r="A12" s="18" t="s">
        <v>18</v>
      </c>
      <c r="B12" s="8" t="s">
        <v>12</v>
      </c>
      <c r="C12" s="8" t="s">
        <v>13</v>
      </c>
      <c r="D12" s="8">
        <f>'[1]К-Х'!B33</f>
        <v>2450</v>
      </c>
      <c r="E12" s="9">
        <f>'[1]К-Х'!G33</f>
        <v>11805.720376216485</v>
      </c>
      <c r="F12" s="8">
        <f>G12+H12+I12+J12</f>
        <v>2450</v>
      </c>
      <c r="G12" s="10">
        <f>'[1]К-Х'!B16</f>
        <v>612.5</v>
      </c>
      <c r="H12" s="10">
        <f>'[1]К-Х'!B20</f>
        <v>612.5</v>
      </c>
      <c r="I12" s="10">
        <f>'[1]К-Х'!B25</f>
        <v>612.5</v>
      </c>
      <c r="J12" s="10">
        <f>'[1]К-Х'!B32</f>
        <v>612.5</v>
      </c>
      <c r="K12" s="8">
        <f>L12+M12+N12+O12</f>
        <v>11805.720376216485</v>
      </c>
      <c r="L12" s="9">
        <f>'[1]К-Х'!G16</f>
        <v>9887.7798940541215</v>
      </c>
      <c r="M12" s="9">
        <f>'[1]К-Х'!G20</f>
        <v>694.64682738745478</v>
      </c>
      <c r="N12" s="9">
        <f>'[1]К-Х'!G25</f>
        <v>694.64682738745478</v>
      </c>
      <c r="O12" s="9">
        <f>'[1]К-Х'!G32</f>
        <v>528.64682738745466</v>
      </c>
    </row>
    <row r="13" spans="1:15" x14ac:dyDescent="0.3">
      <c r="A13" s="19"/>
      <c r="B13" s="12" t="s">
        <v>14</v>
      </c>
      <c r="C13" s="13"/>
      <c r="D13" s="14">
        <f>D12</f>
        <v>2450</v>
      </c>
      <c r="E13" s="15">
        <f t="shared" ref="E13:O13" si="3">E12</f>
        <v>11805.720376216485</v>
      </c>
      <c r="F13" s="14">
        <f t="shared" si="3"/>
        <v>2450</v>
      </c>
      <c r="G13" s="14">
        <f t="shared" si="3"/>
        <v>612.5</v>
      </c>
      <c r="H13" s="14">
        <f t="shared" si="3"/>
        <v>612.5</v>
      </c>
      <c r="I13" s="14">
        <f t="shared" si="3"/>
        <v>612.5</v>
      </c>
      <c r="J13" s="14">
        <f t="shared" si="3"/>
        <v>612.5</v>
      </c>
      <c r="K13" s="14">
        <f t="shared" si="3"/>
        <v>11805.720376216485</v>
      </c>
      <c r="L13" s="15">
        <f t="shared" si="3"/>
        <v>9887.7798940541215</v>
      </c>
      <c r="M13" s="15">
        <f t="shared" si="3"/>
        <v>694.64682738745478</v>
      </c>
      <c r="N13" s="15">
        <f t="shared" si="3"/>
        <v>694.64682738745478</v>
      </c>
      <c r="O13" s="15">
        <f t="shared" si="3"/>
        <v>528.64682738745466</v>
      </c>
    </row>
    <row r="14" spans="1:15" ht="14.55" customHeight="1" x14ac:dyDescent="0.3">
      <c r="A14" s="18" t="s">
        <v>19</v>
      </c>
      <c r="B14" s="8" t="s">
        <v>12</v>
      </c>
      <c r="C14" s="8" t="s">
        <v>13</v>
      </c>
      <c r="D14" s="8">
        <f>'[1]М-Т'!B33</f>
        <v>1959</v>
      </c>
      <c r="E14" s="9">
        <f>'[1]М-Т'!G33</f>
        <v>14481.03430031686</v>
      </c>
      <c r="F14" s="8">
        <f>G14+H14+I14+J14</f>
        <v>1959</v>
      </c>
      <c r="G14" s="10">
        <f>'[1]М-Т'!B16</f>
        <v>489.75</v>
      </c>
      <c r="H14" s="10">
        <f>'[1]М-Т'!B20</f>
        <v>489.75</v>
      </c>
      <c r="I14" s="10">
        <f>'[1]М-Т'!B25</f>
        <v>489.75</v>
      </c>
      <c r="J14" s="10">
        <f>'[1]М-Т'!B32</f>
        <v>489.75</v>
      </c>
      <c r="K14" s="8">
        <f>L14+M14+N14+O14</f>
        <v>14481.03430031686</v>
      </c>
      <c r="L14" s="9">
        <f>'[1]М-Т'!G16</f>
        <v>5922.976924796978</v>
      </c>
      <c r="M14" s="9">
        <f>'[1]М-Т'!G20</f>
        <v>1674.6857877599405</v>
      </c>
      <c r="N14" s="9">
        <f>'[1]М-Т'!G25</f>
        <v>2974.6857918399601</v>
      </c>
      <c r="O14" s="9">
        <f>'[1]М-Т'!G32</f>
        <v>3908.6857959199801</v>
      </c>
    </row>
    <row r="15" spans="1:15" x14ac:dyDescent="0.3">
      <c r="A15" s="19"/>
      <c r="B15" s="12" t="s">
        <v>14</v>
      </c>
      <c r="C15" s="13"/>
      <c r="D15" s="14">
        <f>D14</f>
        <v>1959</v>
      </c>
      <c r="E15" s="15">
        <f t="shared" ref="E15:N15" si="4">E14</f>
        <v>14481.03430031686</v>
      </c>
      <c r="F15" s="14">
        <f t="shared" si="4"/>
        <v>1959</v>
      </c>
      <c r="G15" s="14">
        <f t="shared" si="4"/>
        <v>489.75</v>
      </c>
      <c r="H15" s="14">
        <f t="shared" si="4"/>
        <v>489.75</v>
      </c>
      <c r="I15" s="14">
        <f t="shared" si="4"/>
        <v>489.75</v>
      </c>
      <c r="J15" s="14">
        <f t="shared" si="4"/>
        <v>489.75</v>
      </c>
      <c r="K15" s="14">
        <f t="shared" si="4"/>
        <v>14481.03430031686</v>
      </c>
      <c r="L15" s="15">
        <f t="shared" si="4"/>
        <v>5922.976924796978</v>
      </c>
      <c r="M15" s="15">
        <f t="shared" si="4"/>
        <v>1674.6857877599405</v>
      </c>
      <c r="N15" s="15">
        <f t="shared" si="4"/>
        <v>2974.6857918399601</v>
      </c>
      <c r="O15" s="15">
        <f>O14</f>
        <v>3908.6857959199801</v>
      </c>
    </row>
    <row r="16" spans="1:15" ht="14.55" customHeight="1" x14ac:dyDescent="0.3">
      <c r="A16" s="18" t="s">
        <v>20</v>
      </c>
      <c r="B16" s="8" t="s">
        <v>12</v>
      </c>
      <c r="C16" s="8" t="s">
        <v>13</v>
      </c>
      <c r="D16" s="8">
        <f>[1]Овюр!B34</f>
        <v>2172</v>
      </c>
      <c r="E16" s="9">
        <f>[1]Овюр!G34</f>
        <v>12047.657673885649</v>
      </c>
      <c r="F16" s="8">
        <f>G16+H16+I16+J16</f>
        <v>2172</v>
      </c>
      <c r="G16" s="10">
        <f>[1]Овюр!B17</f>
        <v>543</v>
      </c>
      <c r="H16" s="10">
        <f>[1]Овюр!B21</f>
        <v>543</v>
      </c>
      <c r="I16" s="10">
        <f>[1]Овюр!B26</f>
        <v>543</v>
      </c>
      <c r="J16" s="10">
        <f>[1]Овюр!B33</f>
        <v>543</v>
      </c>
      <c r="K16" s="8">
        <f>L16+M16+N16+O16</f>
        <v>12047.657673885649</v>
      </c>
      <c r="L16" s="9">
        <f>[1]Овюр!G17</f>
        <v>3895.8755177766006</v>
      </c>
      <c r="M16" s="9">
        <f>[1]Овюр!G21</f>
        <v>3895.8755177765993</v>
      </c>
      <c r="N16" s="9">
        <f>[1]Овюр!G26</f>
        <v>2447.9377588882999</v>
      </c>
      <c r="O16" s="9">
        <f>[1]Овюр!G33</f>
        <v>1807.9688794441499</v>
      </c>
    </row>
    <row r="17" spans="1:15" x14ac:dyDescent="0.3">
      <c r="A17" s="19"/>
      <c r="B17" s="12" t="s">
        <v>14</v>
      </c>
      <c r="C17" s="13"/>
      <c r="D17" s="14">
        <f>D16</f>
        <v>2172</v>
      </c>
      <c r="E17" s="15">
        <f t="shared" ref="E17:O17" si="5">E16</f>
        <v>12047.657673885649</v>
      </c>
      <c r="F17" s="14">
        <f t="shared" si="5"/>
        <v>2172</v>
      </c>
      <c r="G17" s="14">
        <f t="shared" si="5"/>
        <v>543</v>
      </c>
      <c r="H17" s="14">
        <f t="shared" si="5"/>
        <v>543</v>
      </c>
      <c r="I17" s="14">
        <f t="shared" si="5"/>
        <v>543</v>
      </c>
      <c r="J17" s="14">
        <f t="shared" si="5"/>
        <v>543</v>
      </c>
      <c r="K17" s="14">
        <f t="shared" si="5"/>
        <v>12047.657673885649</v>
      </c>
      <c r="L17" s="15">
        <f t="shared" si="5"/>
        <v>3895.8755177766006</v>
      </c>
      <c r="M17" s="15">
        <f t="shared" si="5"/>
        <v>3895.8755177765993</v>
      </c>
      <c r="N17" s="15">
        <f t="shared" si="5"/>
        <v>2447.9377588882999</v>
      </c>
      <c r="O17" s="15">
        <f t="shared" si="5"/>
        <v>1807.9688794441499</v>
      </c>
    </row>
    <row r="18" spans="1:15" ht="13.95" customHeight="1" x14ac:dyDescent="0.3">
      <c r="A18" s="18" t="s">
        <v>21</v>
      </c>
      <c r="B18" s="8" t="s">
        <v>12</v>
      </c>
      <c r="C18" s="8" t="s">
        <v>13</v>
      </c>
      <c r="D18" s="8">
        <f>'[1]П-Х'!B33</f>
        <v>3649.9999999999995</v>
      </c>
      <c r="E18" s="9">
        <f>'[1]П-Х'!G33</f>
        <v>25313.171646175018</v>
      </c>
      <c r="F18" s="8">
        <f>G18+H18+I18+J18</f>
        <v>3650</v>
      </c>
      <c r="G18" s="10">
        <f>'[1]П-Х'!B16</f>
        <v>912.5</v>
      </c>
      <c r="H18" s="10">
        <f>'[1]П-Х'!B20</f>
        <v>912.5</v>
      </c>
      <c r="I18" s="10">
        <f>'[1]П-Х'!B25</f>
        <v>912.5</v>
      </c>
      <c r="J18" s="10">
        <f>'[1]П-Х'!B32</f>
        <v>912.5</v>
      </c>
      <c r="K18" s="8">
        <f>L18+M18+N18+O18</f>
        <v>25313.171646175022</v>
      </c>
      <c r="L18" s="9">
        <f>'[1]П-Х'!G16</f>
        <v>20609.118811543754</v>
      </c>
      <c r="M18" s="9">
        <f>'[1]П-Х'!G20</f>
        <v>1623.3509448770906</v>
      </c>
      <c r="N18" s="9">
        <f>'[1]П-Х'!G25</f>
        <v>1623.3509448770906</v>
      </c>
      <c r="O18" s="9">
        <f>'[1]П-Х'!G32</f>
        <v>1457.3509448770906</v>
      </c>
    </row>
    <row r="19" spans="1:15" x14ac:dyDescent="0.3">
      <c r="A19" s="19"/>
      <c r="B19" s="12" t="s">
        <v>14</v>
      </c>
      <c r="C19" s="13"/>
      <c r="D19" s="14">
        <f>D18</f>
        <v>3649.9999999999995</v>
      </c>
      <c r="E19" s="15">
        <f t="shared" ref="E19:O19" si="6">E18</f>
        <v>25313.171646175018</v>
      </c>
      <c r="F19" s="14">
        <f t="shared" si="6"/>
        <v>3650</v>
      </c>
      <c r="G19" s="14">
        <f t="shared" si="6"/>
        <v>912.5</v>
      </c>
      <c r="H19" s="14">
        <f t="shared" si="6"/>
        <v>912.5</v>
      </c>
      <c r="I19" s="14">
        <f t="shared" si="6"/>
        <v>912.5</v>
      </c>
      <c r="J19" s="14">
        <f t="shared" si="6"/>
        <v>912.5</v>
      </c>
      <c r="K19" s="14">
        <f t="shared" si="6"/>
        <v>25313.171646175022</v>
      </c>
      <c r="L19" s="15">
        <f t="shared" si="6"/>
        <v>20609.118811543754</v>
      </c>
      <c r="M19" s="15">
        <f t="shared" si="6"/>
        <v>1623.3509448770906</v>
      </c>
      <c r="N19" s="15">
        <f t="shared" si="6"/>
        <v>1623.3509448770906</v>
      </c>
      <c r="O19" s="15">
        <f t="shared" si="6"/>
        <v>1457.3509448770906</v>
      </c>
    </row>
    <row r="20" spans="1:15" ht="13.95" customHeight="1" x14ac:dyDescent="0.3">
      <c r="A20" s="18" t="s">
        <v>22</v>
      </c>
      <c r="B20" s="8" t="s">
        <v>12</v>
      </c>
      <c r="C20" s="8" t="s">
        <v>13</v>
      </c>
      <c r="D20" s="8">
        <f>'[1]С-Х'!B34</f>
        <v>3559.9999999999995</v>
      </c>
      <c r="E20" s="9">
        <f>'[1]С-Х'!G34</f>
        <v>17397.911720449363</v>
      </c>
      <c r="F20" s="8">
        <f>G20+H20+I20+J20</f>
        <v>3560</v>
      </c>
      <c r="G20" s="10">
        <f>'[1]С-Х'!B17</f>
        <v>890</v>
      </c>
      <c r="H20" s="10">
        <f>'[1]С-Х'!B21</f>
        <v>890</v>
      </c>
      <c r="I20" s="10">
        <f>'[1]С-Х'!B26</f>
        <v>890</v>
      </c>
      <c r="J20" s="10">
        <f>'[1]С-Х'!B33</f>
        <v>890</v>
      </c>
      <c r="K20" s="8">
        <f>L20+M20+N20+O20</f>
        <v>17397.911720449363</v>
      </c>
      <c r="L20" s="9">
        <f>'[1]С-Х'!G17</f>
        <v>10014.22666237201</v>
      </c>
      <c r="M20" s="9">
        <f>'[1]С-Х'!G21</f>
        <v>3024.8425290386758</v>
      </c>
      <c r="N20" s="9">
        <f>'[1]С-Х'!G26</f>
        <v>2516.5616860257842</v>
      </c>
      <c r="O20" s="9">
        <f>'[1]С-Х'!G33</f>
        <v>1842.2808430128921</v>
      </c>
    </row>
    <row r="21" spans="1:15" x14ac:dyDescent="0.3">
      <c r="A21" s="19"/>
      <c r="B21" s="12" t="s">
        <v>14</v>
      </c>
      <c r="C21" s="13"/>
      <c r="D21" s="14">
        <f>D20</f>
        <v>3559.9999999999995</v>
      </c>
      <c r="E21" s="15">
        <f t="shared" ref="E21:O21" si="7">E20</f>
        <v>17397.911720449363</v>
      </c>
      <c r="F21" s="14">
        <f t="shared" si="7"/>
        <v>3560</v>
      </c>
      <c r="G21" s="14">
        <f t="shared" si="7"/>
        <v>890</v>
      </c>
      <c r="H21" s="14">
        <f t="shared" si="7"/>
        <v>890</v>
      </c>
      <c r="I21" s="14">
        <f t="shared" si="7"/>
        <v>890</v>
      </c>
      <c r="J21" s="14">
        <f t="shared" si="7"/>
        <v>890</v>
      </c>
      <c r="K21" s="14">
        <f t="shared" si="7"/>
        <v>17397.911720449363</v>
      </c>
      <c r="L21" s="15">
        <f t="shared" si="7"/>
        <v>10014.22666237201</v>
      </c>
      <c r="M21" s="15">
        <f t="shared" si="7"/>
        <v>3024.8425290386758</v>
      </c>
      <c r="N21" s="15">
        <f t="shared" si="7"/>
        <v>2516.5616860257842</v>
      </c>
      <c r="O21" s="15">
        <f t="shared" si="7"/>
        <v>1842.2808430128921</v>
      </c>
    </row>
    <row r="22" spans="1:15" ht="14.55" customHeight="1" x14ac:dyDescent="0.3">
      <c r="A22" s="18" t="s">
        <v>23</v>
      </c>
      <c r="B22" s="8" t="s">
        <v>12</v>
      </c>
      <c r="C22" s="8" t="s">
        <v>13</v>
      </c>
      <c r="D22" s="8">
        <f>[1]Танды!B34</f>
        <v>3016.0000000000005</v>
      </c>
      <c r="E22" s="9">
        <f>[1]Танды!G34</f>
        <v>12848.875104783914</v>
      </c>
      <c r="F22" s="8">
        <f>G22+H22+I22+J22</f>
        <v>3016</v>
      </c>
      <c r="G22" s="10">
        <f>[1]Танды!B17</f>
        <v>754</v>
      </c>
      <c r="H22" s="10">
        <f>[1]Танды!B21</f>
        <v>754</v>
      </c>
      <c r="I22" s="10">
        <f>[1]Танды!B26</f>
        <v>754</v>
      </c>
      <c r="J22" s="10">
        <f>[1]Танды!B33</f>
        <v>754</v>
      </c>
      <c r="K22" s="8">
        <f>L22+M22+N22+O22</f>
        <v>12848.875104783916</v>
      </c>
      <c r="L22" s="9">
        <f>[1]Танды!G17</f>
        <v>3253.718776195979</v>
      </c>
      <c r="M22" s="9">
        <f>[1]Танды!G21</f>
        <v>3253.718776195979</v>
      </c>
      <c r="N22" s="9">
        <f>[1]Танды!G26</f>
        <v>3253.718776195979</v>
      </c>
      <c r="O22" s="9">
        <f>[1]Танды!G33</f>
        <v>3087.718776195979</v>
      </c>
    </row>
    <row r="23" spans="1:15" ht="14.55" customHeight="1" x14ac:dyDescent="0.3">
      <c r="A23" s="19"/>
      <c r="B23" s="12" t="s">
        <v>14</v>
      </c>
      <c r="C23" s="13"/>
      <c r="D23" s="14">
        <f>D22</f>
        <v>3016.0000000000005</v>
      </c>
      <c r="E23" s="15">
        <f t="shared" ref="E23:O23" si="8">E22</f>
        <v>12848.875104783914</v>
      </c>
      <c r="F23" s="14">
        <f t="shared" si="8"/>
        <v>3016</v>
      </c>
      <c r="G23" s="14">
        <f t="shared" si="8"/>
        <v>754</v>
      </c>
      <c r="H23" s="14">
        <f t="shared" si="8"/>
        <v>754</v>
      </c>
      <c r="I23" s="14">
        <f t="shared" si="8"/>
        <v>754</v>
      </c>
      <c r="J23" s="14">
        <f t="shared" si="8"/>
        <v>754</v>
      </c>
      <c r="K23" s="14">
        <f t="shared" si="8"/>
        <v>12848.875104783916</v>
      </c>
      <c r="L23" s="15">
        <f t="shared" si="8"/>
        <v>3253.718776195979</v>
      </c>
      <c r="M23" s="15">
        <f t="shared" si="8"/>
        <v>3253.718776195979</v>
      </c>
      <c r="N23" s="15">
        <f t="shared" si="8"/>
        <v>3253.718776195979</v>
      </c>
      <c r="O23" s="15">
        <f t="shared" si="8"/>
        <v>3087.718776195979</v>
      </c>
    </row>
    <row r="24" spans="1:15" ht="12.6" customHeight="1" x14ac:dyDescent="0.3">
      <c r="A24" s="18" t="s">
        <v>24</v>
      </c>
      <c r="B24" s="8" t="s">
        <v>12</v>
      </c>
      <c r="C24" s="8" t="s">
        <v>13</v>
      </c>
      <c r="D24" s="8">
        <f>'[1]Тере-Х'!B34</f>
        <v>682.00000000000011</v>
      </c>
      <c r="E24" s="9">
        <f>'[1]Тере-Х'!G34</f>
        <v>6067.4374190845747</v>
      </c>
      <c r="F24" s="8">
        <f>G24+H24+I24+J24</f>
        <v>682</v>
      </c>
      <c r="G24" s="10">
        <f>'[1]Тере-Х'!B17</f>
        <v>170.5</v>
      </c>
      <c r="H24" s="10">
        <f>'[1]Тере-Х'!B21</f>
        <v>170.5</v>
      </c>
      <c r="I24" s="10">
        <f>'[1]Тере-Х'!B26</f>
        <v>170.5</v>
      </c>
      <c r="J24" s="10">
        <f>'[1]Тере-Х'!B33</f>
        <v>170.5</v>
      </c>
      <c r="K24" s="8">
        <f>L24+M24+N24+O24</f>
        <v>6067.4374190845747</v>
      </c>
      <c r="L24" s="9">
        <f>'[1]Тере-Х'!G17</f>
        <v>1032.3348063615249</v>
      </c>
      <c r="M24" s="9">
        <f>'[1]Тере-Х'!G21</f>
        <v>1032.3348063615247</v>
      </c>
      <c r="N24" s="9">
        <f>'[1]Тере-Х'!G26</f>
        <v>1970.4342042410167</v>
      </c>
      <c r="O24" s="9">
        <f>'[1]Тере-Х'!G33</f>
        <v>2032.3336021205084</v>
      </c>
    </row>
    <row r="25" spans="1:15" x14ac:dyDescent="0.3">
      <c r="A25" s="19"/>
      <c r="B25" s="12" t="s">
        <v>14</v>
      </c>
      <c r="C25" s="13"/>
      <c r="D25" s="14">
        <f>D24</f>
        <v>682.00000000000011</v>
      </c>
      <c r="E25" s="15">
        <f t="shared" ref="E25:O25" si="9">E24</f>
        <v>6067.4374190845747</v>
      </c>
      <c r="F25" s="14">
        <f t="shared" si="9"/>
        <v>682</v>
      </c>
      <c r="G25" s="14">
        <f t="shared" si="9"/>
        <v>170.5</v>
      </c>
      <c r="H25" s="14">
        <f t="shared" si="9"/>
        <v>170.5</v>
      </c>
      <c r="I25" s="14">
        <f t="shared" si="9"/>
        <v>170.5</v>
      </c>
      <c r="J25" s="14">
        <f t="shared" si="9"/>
        <v>170.5</v>
      </c>
      <c r="K25" s="14">
        <f t="shared" si="9"/>
        <v>6067.4374190845747</v>
      </c>
      <c r="L25" s="15">
        <f t="shared" si="9"/>
        <v>1032.3348063615249</v>
      </c>
      <c r="M25" s="15">
        <f t="shared" si="9"/>
        <v>1032.3348063615247</v>
      </c>
      <c r="N25" s="15">
        <f t="shared" si="9"/>
        <v>1970.4342042410167</v>
      </c>
      <c r="O25" s="15">
        <f t="shared" si="9"/>
        <v>2032.3336021205084</v>
      </c>
    </row>
    <row r="26" spans="1:15" ht="13.95" customHeight="1" x14ac:dyDescent="0.3">
      <c r="A26" s="18" t="s">
        <v>25</v>
      </c>
      <c r="B26" s="8" t="s">
        <v>12</v>
      </c>
      <c r="C26" s="8" t="s">
        <v>13</v>
      </c>
      <c r="D26" s="20">
        <f>'[1]Тес-Х'!B34</f>
        <v>2046.9999999999998</v>
      </c>
      <c r="E26" s="9">
        <f>'[1]Тес-Х'!G34</f>
        <v>12174.743615517849</v>
      </c>
      <c r="F26" s="8">
        <f>G26+H26+I26+J26</f>
        <v>2047</v>
      </c>
      <c r="G26" s="10">
        <f>'[1]Тес-Х'!B17</f>
        <v>511.75</v>
      </c>
      <c r="H26" s="10">
        <f>'[1]Тес-Х'!B21</f>
        <v>511.75</v>
      </c>
      <c r="I26" s="10">
        <f>'[1]Тес-Х'!B26</f>
        <v>511.75</v>
      </c>
      <c r="J26" s="10">
        <f>'[1]Тес-Х'!B33</f>
        <v>511.75</v>
      </c>
      <c r="K26" s="8">
        <f>L26+M26+N26+O26</f>
        <v>12174.743615517851</v>
      </c>
      <c r="L26" s="9">
        <f>'[1]Тес-Х'!G17</f>
        <v>3085.1846940801461</v>
      </c>
      <c r="M26" s="9">
        <f>'[1]Тес-Х'!G21</f>
        <v>3966.6660352459012</v>
      </c>
      <c r="N26" s="9">
        <f>'[1]Тес-Х'!G26</f>
        <v>2409.3871551170005</v>
      </c>
      <c r="O26" s="9">
        <f>'[1]Тес-Х'!G33</f>
        <v>2713.5057310748025</v>
      </c>
    </row>
    <row r="27" spans="1:15" x14ac:dyDescent="0.3">
      <c r="A27" s="19"/>
      <c r="B27" s="12" t="s">
        <v>14</v>
      </c>
      <c r="C27" s="13"/>
      <c r="D27" s="14">
        <f t="shared" ref="D27:O29" si="10">D26</f>
        <v>2046.9999999999998</v>
      </c>
      <c r="E27" s="15">
        <f t="shared" si="10"/>
        <v>12174.743615517849</v>
      </c>
      <c r="F27" s="14">
        <f t="shared" si="10"/>
        <v>2047</v>
      </c>
      <c r="G27" s="14">
        <f t="shared" si="10"/>
        <v>511.75</v>
      </c>
      <c r="H27" s="14">
        <f t="shared" si="10"/>
        <v>511.75</v>
      </c>
      <c r="I27" s="14">
        <f t="shared" si="10"/>
        <v>511.75</v>
      </c>
      <c r="J27" s="14">
        <f t="shared" si="10"/>
        <v>511.75</v>
      </c>
      <c r="K27" s="14">
        <f t="shared" si="10"/>
        <v>12174.743615517851</v>
      </c>
      <c r="L27" s="15">
        <f t="shared" si="10"/>
        <v>3085.1846940801461</v>
      </c>
      <c r="M27" s="15">
        <f t="shared" si="10"/>
        <v>3966.6660352459012</v>
      </c>
      <c r="N27" s="15">
        <f t="shared" si="10"/>
        <v>2409.3871551170005</v>
      </c>
      <c r="O27" s="15">
        <f t="shared" si="10"/>
        <v>2713.5057310748025</v>
      </c>
    </row>
    <row r="28" spans="1:15" ht="14.55" customHeight="1" x14ac:dyDescent="0.3">
      <c r="A28" s="18" t="s">
        <v>26</v>
      </c>
      <c r="B28" s="8" t="s">
        <v>12</v>
      </c>
      <c r="C28" s="8" t="s">
        <v>13</v>
      </c>
      <c r="D28" s="20">
        <f>[1]Тоджа!B34</f>
        <v>924</v>
      </c>
      <c r="E28" s="9">
        <f>[1]Тоджа!G34</f>
        <v>5863.6997761060302</v>
      </c>
      <c r="F28" s="8">
        <f>G28+H28+I28+J28</f>
        <v>924</v>
      </c>
      <c r="G28" s="10">
        <f>[1]Тоджа!B17</f>
        <v>231</v>
      </c>
      <c r="H28" s="10">
        <f>[1]Тоджа!B21</f>
        <v>231</v>
      </c>
      <c r="I28" s="10">
        <f>[1]Тоджа!B26</f>
        <v>231</v>
      </c>
      <c r="J28" s="10">
        <f>[1]Тоджа!B33</f>
        <v>231</v>
      </c>
      <c r="K28" s="8">
        <f>L28+M28+N28+O28</f>
        <v>5863.699776106032</v>
      </c>
      <c r="L28" s="9">
        <f>[1]Тоджа!G17</f>
        <v>1465.924944026508</v>
      </c>
      <c r="M28" s="9">
        <f>[1]Тоджа!G21</f>
        <v>1465.924944026508</v>
      </c>
      <c r="N28" s="9">
        <f>[1]Тоджа!G26</f>
        <v>1465.924944026508</v>
      </c>
      <c r="O28" s="9">
        <f>[1]Тоджа!G33</f>
        <v>1465.924944026508</v>
      </c>
    </row>
    <row r="29" spans="1:15" x14ac:dyDescent="0.3">
      <c r="A29" s="19"/>
      <c r="B29" s="12" t="s">
        <v>14</v>
      </c>
      <c r="C29" s="13"/>
      <c r="D29" s="14">
        <f t="shared" si="10"/>
        <v>924</v>
      </c>
      <c r="E29" s="15">
        <f t="shared" si="10"/>
        <v>5863.6997761060302</v>
      </c>
      <c r="F29" s="14">
        <f t="shared" si="10"/>
        <v>924</v>
      </c>
      <c r="G29" s="14">
        <f t="shared" si="10"/>
        <v>231</v>
      </c>
      <c r="H29" s="14">
        <f t="shared" si="10"/>
        <v>231</v>
      </c>
      <c r="I29" s="14">
        <f t="shared" si="10"/>
        <v>231</v>
      </c>
      <c r="J29" s="14">
        <f t="shared" si="10"/>
        <v>231</v>
      </c>
      <c r="K29" s="14">
        <f t="shared" si="10"/>
        <v>5863.699776106032</v>
      </c>
      <c r="L29" s="15">
        <f t="shared" si="10"/>
        <v>1465.924944026508</v>
      </c>
      <c r="M29" s="15">
        <f t="shared" si="10"/>
        <v>1465.924944026508</v>
      </c>
      <c r="N29" s="15">
        <f t="shared" si="10"/>
        <v>1465.924944026508</v>
      </c>
      <c r="O29" s="15">
        <f t="shared" si="10"/>
        <v>1465.924944026508</v>
      </c>
    </row>
    <row r="30" spans="1:15" ht="15.3" customHeight="1" x14ac:dyDescent="0.3">
      <c r="A30" s="18" t="s">
        <v>27</v>
      </c>
      <c r="B30" s="8" t="s">
        <v>12</v>
      </c>
      <c r="C30" s="8" t="s">
        <v>13</v>
      </c>
      <c r="D30" s="8">
        <f>'[1]У-Х'!B34</f>
        <v>3900</v>
      </c>
      <c r="E30" s="9">
        <f>'[1]У-Х'!G34</f>
        <v>19138.518094063369</v>
      </c>
      <c r="F30" s="8">
        <f>G30+H30+I30+J30</f>
        <v>3900</v>
      </c>
      <c r="G30" s="10">
        <f>'[1]У-Х'!B17</f>
        <v>975</v>
      </c>
      <c r="H30" s="10">
        <f>'[1]У-Х'!B21</f>
        <v>975</v>
      </c>
      <c r="I30" s="10">
        <f>'[1]У-Х'!B26</f>
        <v>975</v>
      </c>
      <c r="J30" s="10">
        <f>'[1]У-Х'!B33</f>
        <v>975</v>
      </c>
      <c r="K30" s="8">
        <f>L30+M30+N30+O30</f>
        <v>19138.518094063369</v>
      </c>
      <c r="L30" s="9">
        <f>'[1]У-Х'!G17</f>
        <v>4826.1295235158423</v>
      </c>
      <c r="M30" s="9">
        <f>'[1]У-Х'!G21</f>
        <v>4826.1295235158423</v>
      </c>
      <c r="N30" s="9">
        <f>'[1]У-Х'!G26</f>
        <v>4826.1295235158423</v>
      </c>
      <c r="O30" s="9">
        <f>'[1]У-Х'!G33</f>
        <v>4660.1295235158423</v>
      </c>
    </row>
    <row r="31" spans="1:15" x14ac:dyDescent="0.3">
      <c r="A31" s="19"/>
      <c r="B31" s="12" t="s">
        <v>14</v>
      </c>
      <c r="C31" s="13"/>
      <c r="D31" s="14">
        <f>D30</f>
        <v>3900</v>
      </c>
      <c r="E31" s="15">
        <f t="shared" ref="E31:O31" si="11">E30</f>
        <v>19138.518094063369</v>
      </c>
      <c r="F31" s="14">
        <f t="shared" si="11"/>
        <v>3900</v>
      </c>
      <c r="G31" s="14">
        <f t="shared" si="11"/>
        <v>975</v>
      </c>
      <c r="H31" s="14">
        <f t="shared" si="11"/>
        <v>975</v>
      </c>
      <c r="I31" s="14">
        <f t="shared" si="11"/>
        <v>975</v>
      </c>
      <c r="J31" s="14">
        <f t="shared" si="11"/>
        <v>975</v>
      </c>
      <c r="K31" s="14">
        <f t="shared" si="11"/>
        <v>19138.518094063369</v>
      </c>
      <c r="L31" s="15">
        <f t="shared" si="11"/>
        <v>4826.1295235158423</v>
      </c>
      <c r="M31" s="15">
        <f t="shared" si="11"/>
        <v>4826.1295235158423</v>
      </c>
      <c r="N31" s="15">
        <f t="shared" si="11"/>
        <v>4826.1295235158423</v>
      </c>
      <c r="O31" s="15">
        <f t="shared" si="11"/>
        <v>4660.1295235158423</v>
      </c>
    </row>
    <row r="32" spans="1:15" ht="15.3" customHeight="1" x14ac:dyDescent="0.3">
      <c r="A32" s="18" t="s">
        <v>28</v>
      </c>
      <c r="B32" s="8" t="s">
        <v>12</v>
      </c>
      <c r="C32" s="8" t="s">
        <v>13</v>
      </c>
      <c r="D32" s="8">
        <f>'[1]Чаа-Х'!B34</f>
        <v>1827.9999999999998</v>
      </c>
      <c r="E32" s="9">
        <f>'[1]Чаа-Х'!G34</f>
        <v>6148.254211128321</v>
      </c>
      <c r="F32" s="8">
        <f>G32+H32+I32+J32</f>
        <v>1828</v>
      </c>
      <c r="G32" s="10">
        <f>'[1]Чаа-Х'!B17</f>
        <v>457</v>
      </c>
      <c r="H32" s="10">
        <f>'[1]Чаа-Х'!B21</f>
        <v>457</v>
      </c>
      <c r="I32" s="10">
        <f>'[1]Чаа-Х'!B26</f>
        <v>457</v>
      </c>
      <c r="J32" s="10">
        <f>'[1]Чаа-Х'!B33</f>
        <v>457</v>
      </c>
      <c r="K32" s="8">
        <f>L32+M32+N32+O32</f>
        <v>6148.2542111283201</v>
      </c>
      <c r="L32" s="9">
        <f>'[1]Чаа-Х'!G17</f>
        <v>3859.5629527820811</v>
      </c>
      <c r="M32" s="9">
        <f>'[1]Чаа-Х'!G21</f>
        <v>762.89708611541334</v>
      </c>
      <c r="N32" s="9">
        <f>'[1]Чаа-Х'!G26</f>
        <v>762.89708611541334</v>
      </c>
      <c r="O32" s="9">
        <f>'[1]Чаа-Х'!G33</f>
        <v>762.89708611541334</v>
      </c>
    </row>
    <row r="33" spans="1:15" x14ac:dyDescent="0.3">
      <c r="A33" s="19"/>
      <c r="B33" s="12" t="s">
        <v>14</v>
      </c>
      <c r="C33" s="13"/>
      <c r="D33" s="14">
        <f>D32</f>
        <v>1827.9999999999998</v>
      </c>
      <c r="E33" s="15">
        <f t="shared" ref="E33:O33" si="12">E32</f>
        <v>6148.254211128321</v>
      </c>
      <c r="F33" s="14">
        <f t="shared" si="12"/>
        <v>1828</v>
      </c>
      <c r="G33" s="14">
        <f t="shared" si="12"/>
        <v>457</v>
      </c>
      <c r="H33" s="14">
        <f t="shared" si="12"/>
        <v>457</v>
      </c>
      <c r="I33" s="14">
        <f t="shared" si="12"/>
        <v>457</v>
      </c>
      <c r="J33" s="14">
        <f t="shared" si="12"/>
        <v>457</v>
      </c>
      <c r="K33" s="14">
        <f t="shared" si="12"/>
        <v>6148.2542111283201</v>
      </c>
      <c r="L33" s="15">
        <f t="shared" si="12"/>
        <v>3859.5629527820811</v>
      </c>
      <c r="M33" s="15">
        <f t="shared" si="12"/>
        <v>762.89708611541334</v>
      </c>
      <c r="N33" s="15">
        <f t="shared" si="12"/>
        <v>762.89708611541334</v>
      </c>
      <c r="O33" s="15">
        <f t="shared" si="12"/>
        <v>762.89708611541334</v>
      </c>
    </row>
    <row r="34" spans="1:15" ht="13.35" customHeight="1" x14ac:dyDescent="0.3">
      <c r="A34" s="18" t="s">
        <v>29</v>
      </c>
      <c r="B34" s="8" t="s">
        <v>12</v>
      </c>
      <c r="C34" s="8" t="s">
        <v>13</v>
      </c>
      <c r="D34" s="8">
        <f>'[1]Чеди-Х'!B34</f>
        <v>1932</v>
      </c>
      <c r="E34" s="9">
        <f>'[1]Чеди-Х'!G34</f>
        <v>5394.6037940175502</v>
      </c>
      <c r="F34" s="8">
        <f>G34+H34+I34+J34</f>
        <v>1932</v>
      </c>
      <c r="G34" s="10">
        <f>'[1]Чеди-Х'!B17</f>
        <v>483</v>
      </c>
      <c r="H34" s="10">
        <f>'[1]Чеди-Х'!B21</f>
        <v>483</v>
      </c>
      <c r="I34" s="10">
        <f>'[1]Чеди-Х'!B26</f>
        <v>483</v>
      </c>
      <c r="J34" s="10">
        <f>'[1]Чеди-Х'!B33</f>
        <v>483</v>
      </c>
      <c r="K34" s="8">
        <f>L34+M34+N34+O34</f>
        <v>5394.6037940175502</v>
      </c>
      <c r="L34" s="9">
        <f>'[1]Чеди-Х'!G17</f>
        <v>1348.6509485043875</v>
      </c>
      <c r="M34" s="9">
        <f>'[1]Чеди-Х'!G21</f>
        <v>1348.6509485043875</v>
      </c>
      <c r="N34" s="9">
        <f>'[1]Чеди-Х'!G26</f>
        <v>1348.6509485043875</v>
      </c>
      <c r="O34" s="9">
        <f>'[1]Чеди-Х'!G33</f>
        <v>1348.6509485043875</v>
      </c>
    </row>
    <row r="35" spans="1:15" x14ac:dyDescent="0.3">
      <c r="A35" s="19"/>
      <c r="B35" s="12" t="s">
        <v>14</v>
      </c>
      <c r="C35" s="13"/>
      <c r="D35" s="14">
        <f>D34</f>
        <v>1932</v>
      </c>
      <c r="E35" s="15">
        <f t="shared" ref="E35:O35" si="13">E34</f>
        <v>5394.6037940175502</v>
      </c>
      <c r="F35" s="14">
        <f t="shared" si="13"/>
        <v>1932</v>
      </c>
      <c r="G35" s="14">
        <f t="shared" si="13"/>
        <v>483</v>
      </c>
      <c r="H35" s="14">
        <f t="shared" si="13"/>
        <v>483</v>
      </c>
      <c r="I35" s="14">
        <f t="shared" si="13"/>
        <v>483</v>
      </c>
      <c r="J35" s="14">
        <f t="shared" si="13"/>
        <v>483</v>
      </c>
      <c r="K35" s="14">
        <f t="shared" si="13"/>
        <v>5394.6037940175502</v>
      </c>
      <c r="L35" s="15">
        <f t="shared" si="13"/>
        <v>1348.6509485043875</v>
      </c>
      <c r="M35" s="15">
        <f t="shared" si="13"/>
        <v>1348.6509485043875</v>
      </c>
      <c r="N35" s="15">
        <f t="shared" si="13"/>
        <v>1348.6509485043875</v>
      </c>
      <c r="O35" s="15">
        <f t="shared" si="13"/>
        <v>1348.6509485043875</v>
      </c>
    </row>
    <row r="36" spans="1:15" ht="16.2" customHeight="1" x14ac:dyDescent="0.3">
      <c r="A36" s="18" t="s">
        <v>30</v>
      </c>
      <c r="B36" s="8" t="s">
        <v>12</v>
      </c>
      <c r="C36" s="8" t="s">
        <v>13</v>
      </c>
      <c r="D36" s="8">
        <f>[1]Эрзин!B34</f>
        <v>1902.9999999999998</v>
      </c>
      <c r="E36" s="9">
        <f>[1]Эрзин!G34</f>
        <v>13118.072230868784</v>
      </c>
      <c r="F36" s="8">
        <f>G36+H36+I36+J36</f>
        <v>1903</v>
      </c>
      <c r="G36" s="10">
        <f>[1]Эрзин!B17</f>
        <v>475.75</v>
      </c>
      <c r="H36" s="10">
        <f>[1]Эрзин!B21</f>
        <v>475.75</v>
      </c>
      <c r="I36" s="10">
        <f>[1]Эрзин!B26</f>
        <v>475.75</v>
      </c>
      <c r="J36" s="10">
        <f>[1]Эрзин!B33</f>
        <v>475.75</v>
      </c>
      <c r="K36" s="8">
        <f>L36+M36+N36+O36</f>
        <v>13118.072230868785</v>
      </c>
      <c r="L36" s="9">
        <f>[1]Эрзин!G17</f>
        <v>7563.3752577171963</v>
      </c>
      <c r="M36" s="9">
        <f>[1]Эрзин!G21</f>
        <v>1906.8989910505297</v>
      </c>
      <c r="N36" s="9">
        <f>[1]Эрзин!G26</f>
        <v>1906.8989910505297</v>
      </c>
      <c r="O36" s="9">
        <f>[1]Эрзин!G33</f>
        <v>1740.8989910505297</v>
      </c>
    </row>
    <row r="37" spans="1:15" x14ac:dyDescent="0.3">
      <c r="A37" s="19"/>
      <c r="B37" s="12" t="s">
        <v>14</v>
      </c>
      <c r="C37" s="13"/>
      <c r="D37" s="14">
        <f>D36</f>
        <v>1902.9999999999998</v>
      </c>
      <c r="E37" s="15">
        <f t="shared" ref="E37:O37" si="14">E36</f>
        <v>13118.072230868784</v>
      </c>
      <c r="F37" s="14">
        <f t="shared" si="14"/>
        <v>1903</v>
      </c>
      <c r="G37" s="14">
        <f t="shared" si="14"/>
        <v>475.75</v>
      </c>
      <c r="H37" s="14">
        <f t="shared" si="14"/>
        <v>475.75</v>
      </c>
      <c r="I37" s="14">
        <f t="shared" si="14"/>
        <v>475.75</v>
      </c>
      <c r="J37" s="14">
        <f t="shared" si="14"/>
        <v>475.75</v>
      </c>
      <c r="K37" s="14">
        <f t="shared" si="14"/>
        <v>13118.072230868785</v>
      </c>
      <c r="L37" s="15">
        <f t="shared" si="14"/>
        <v>7563.3752577171963</v>
      </c>
      <c r="M37" s="15">
        <f t="shared" si="14"/>
        <v>1906.8989910505297</v>
      </c>
      <c r="N37" s="15">
        <f t="shared" si="14"/>
        <v>1906.8989910505297</v>
      </c>
      <c r="O37" s="15">
        <f t="shared" si="14"/>
        <v>1740.8989910505297</v>
      </c>
    </row>
    <row r="38" spans="1:15" ht="15.3" customHeight="1" x14ac:dyDescent="0.3">
      <c r="A38" s="7" t="s">
        <v>31</v>
      </c>
      <c r="B38" s="8" t="s">
        <v>12</v>
      </c>
      <c r="C38" s="8" t="s">
        <v>13</v>
      </c>
      <c r="D38" s="20">
        <f>'[1]ГБУЗ РТ РЦ СМП и МК'!B34</f>
        <v>53448</v>
      </c>
      <c r="E38" s="21">
        <f>'[1]ГБУЗ РТ РЦ СМП и МК'!G34</f>
        <v>169338.98779084135</v>
      </c>
      <c r="F38" s="20">
        <f>G38+H38+I38+J38</f>
        <v>53448</v>
      </c>
      <c r="G38" s="22">
        <f>'[1]ГБУЗ РТ РЦ СМП и МК'!B17</f>
        <v>13362</v>
      </c>
      <c r="H38" s="22">
        <f>'[1]ГБУЗ РТ РЦ СМП и МК'!B21</f>
        <v>13362</v>
      </c>
      <c r="I38" s="22">
        <f>'[1]ГБУЗ РТ РЦ СМП и МК'!B26</f>
        <v>13362</v>
      </c>
      <c r="J38" s="22">
        <f>'[1]ГБУЗ РТ РЦ СМП и МК'!B33</f>
        <v>13362</v>
      </c>
      <c r="K38" s="20">
        <f>L38+M38+N38+O38</f>
        <v>169338.98779084135</v>
      </c>
      <c r="L38" s="21">
        <f>'[1]ГБУЗ РТ РЦ СМП и МК'!G17</f>
        <v>45253.500818250002</v>
      </c>
      <c r="M38" s="21">
        <f>'[1]ГБУЗ РТ РЦ СМП и МК'!G21</f>
        <v>57049.048923790229</v>
      </c>
      <c r="N38" s="21">
        <f>'[1]ГБУЗ РТ РЦ СМП и МК'!G26</f>
        <v>33732.540632072007</v>
      </c>
      <c r="O38" s="21">
        <f>'[1]ГБУЗ РТ РЦ СМП и МК'!G33</f>
        <v>33303.897416729102</v>
      </c>
    </row>
    <row r="39" spans="1:15" ht="52.2" customHeight="1" x14ac:dyDescent="0.3">
      <c r="A39" s="16"/>
      <c r="B39" s="17" t="s">
        <v>32</v>
      </c>
      <c r="C39" s="8" t="s">
        <v>13</v>
      </c>
      <c r="D39" s="20">
        <f>'[1]ГБУЗ РТ РЦ СМП и МК'!H34</f>
        <v>363</v>
      </c>
      <c r="E39" s="21">
        <f>'[1]ГБУЗ РТ РЦ СМП и МК'!M34</f>
        <v>5853.8649560885015</v>
      </c>
      <c r="F39" s="20">
        <f t="shared" ref="F39:F44" si="15">G39+H39+I39+J39</f>
        <v>363</v>
      </c>
      <c r="G39" s="22">
        <f>'[1]ГБУЗ РТ РЦ СМП и МК'!H17</f>
        <v>85</v>
      </c>
      <c r="H39" s="22">
        <f>'[1]ГБУЗ РТ РЦ СМП и МК'!H21</f>
        <v>65</v>
      </c>
      <c r="I39" s="22">
        <f>'[1]ГБУЗ РТ РЦ СМП и МК'!H26</f>
        <v>114</v>
      </c>
      <c r="J39" s="22">
        <f>'[1]ГБУЗ РТ РЦ СМП и МК'!H33</f>
        <v>99</v>
      </c>
      <c r="K39" s="20">
        <f t="shared" ref="K39:K40" si="16">L39+M39+N39+O39</f>
        <v>5853.8649560885005</v>
      </c>
      <c r="L39" s="21">
        <f>'[1]ГБУЗ РТ РЦ СМП и МК'!M17</f>
        <v>1346.1767579245002</v>
      </c>
      <c r="M39" s="21">
        <f>'[1]ГБУЗ РТ РЦ СМП и МК'!M21</f>
        <v>926.52796123350004</v>
      </c>
      <c r="N39" s="21">
        <f>'[1]ГБУЗ РТ РЦ СМП и МК'!M26</f>
        <v>1881.3468525809999</v>
      </c>
      <c r="O39" s="21">
        <f>'[1]ГБУЗ РТ РЦ СМП и МК'!M33</f>
        <v>1699.8133843495</v>
      </c>
    </row>
    <row r="40" spans="1:15" ht="40.200000000000003" customHeight="1" x14ac:dyDescent="0.3">
      <c r="A40" s="16"/>
      <c r="B40" s="17" t="s">
        <v>33</v>
      </c>
      <c r="C40" s="8" t="s">
        <v>13</v>
      </c>
      <c r="D40" s="20">
        <f>'[1]ГБУЗ РТ РЦ СМП и МК'!N34</f>
        <v>19</v>
      </c>
      <c r="E40" s="21">
        <f>'[1]ГБУЗ РТ РЦ СМП и МК'!O34</f>
        <v>1235</v>
      </c>
      <c r="F40" s="20">
        <f t="shared" si="15"/>
        <v>19</v>
      </c>
      <c r="G40" s="22">
        <f>'[1]ГБУЗ РТ РЦ СМП и МК'!N17</f>
        <v>5</v>
      </c>
      <c r="H40" s="22">
        <f>'[1]ГБУЗ РТ РЦ СМП и МК'!N21</f>
        <v>7</v>
      </c>
      <c r="I40" s="22">
        <f>'[1]ГБУЗ РТ РЦ СМП и МК'!N26</f>
        <v>2</v>
      </c>
      <c r="J40" s="22">
        <f>'[1]ГБУЗ РТ РЦ СМП и МК'!N33</f>
        <v>5</v>
      </c>
      <c r="K40" s="20">
        <f t="shared" si="16"/>
        <v>1235</v>
      </c>
      <c r="L40" s="21">
        <f>'[1]ГБУЗ РТ РЦ СМП и МК'!O17</f>
        <v>325</v>
      </c>
      <c r="M40" s="21">
        <f>'[1]ГБУЗ РТ РЦ СМП и МК'!O21</f>
        <v>455</v>
      </c>
      <c r="N40" s="21">
        <f>'[1]ГБУЗ РТ РЦ СМП и МК'!O26</f>
        <v>130</v>
      </c>
      <c r="O40" s="21">
        <f>'[1]ГБУЗ РТ РЦ СМП и МК'!O33</f>
        <v>325</v>
      </c>
    </row>
    <row r="41" spans="1:15" x14ac:dyDescent="0.3">
      <c r="A41" s="11"/>
      <c r="B41" s="12" t="s">
        <v>14</v>
      </c>
      <c r="C41" s="13"/>
      <c r="D41" s="14">
        <f>D40+D39+D38</f>
        <v>53830</v>
      </c>
      <c r="E41" s="15">
        <f t="shared" ref="E41:O41" si="17">E40+E39+E38</f>
        <v>176427.85274692986</v>
      </c>
      <c r="F41" s="14">
        <f>F40+F39+F38</f>
        <v>53830</v>
      </c>
      <c r="G41" s="14">
        <f t="shared" si="17"/>
        <v>13452</v>
      </c>
      <c r="H41" s="14">
        <f t="shared" si="17"/>
        <v>13434</v>
      </c>
      <c r="I41" s="14">
        <f t="shared" si="17"/>
        <v>13478</v>
      </c>
      <c r="J41" s="14">
        <f t="shared" si="17"/>
        <v>13466</v>
      </c>
      <c r="K41" s="14">
        <f t="shared" si="17"/>
        <v>176427.85274692986</v>
      </c>
      <c r="L41" s="15">
        <f t="shared" si="17"/>
        <v>46924.677576174501</v>
      </c>
      <c r="M41" s="15">
        <f t="shared" si="17"/>
        <v>58430.576885023729</v>
      </c>
      <c r="N41" s="15">
        <f t="shared" si="17"/>
        <v>35743.887484653009</v>
      </c>
      <c r="O41" s="15">
        <f t="shared" si="17"/>
        <v>35328.710801078603</v>
      </c>
    </row>
    <row r="42" spans="1:15" ht="58.8" customHeight="1" x14ac:dyDescent="0.3">
      <c r="A42" s="23" t="s">
        <v>34</v>
      </c>
      <c r="B42" s="17" t="s">
        <v>32</v>
      </c>
      <c r="C42" s="8" t="s">
        <v>13</v>
      </c>
      <c r="D42" s="24">
        <f>[1]РДБ!P33</f>
        <v>105</v>
      </c>
      <c r="E42" s="25">
        <f>[1]РДБ!U33</f>
        <v>2296.2804942530001</v>
      </c>
      <c r="F42" s="20">
        <f t="shared" si="15"/>
        <v>105</v>
      </c>
      <c r="G42" s="26">
        <f>[1]РДБ!P16</f>
        <v>22</v>
      </c>
      <c r="H42" s="26">
        <f>[1]РДБ!P20</f>
        <v>14</v>
      </c>
      <c r="I42" s="26">
        <f>[1]РДБ!P25</f>
        <v>28</v>
      </c>
      <c r="J42" s="26">
        <f>[1]РДБ!P32</f>
        <v>41</v>
      </c>
      <c r="K42" s="21">
        <f>L42+M42+N42+O42</f>
        <v>2296.2804942530001</v>
      </c>
      <c r="L42" s="25">
        <f>[1]РДБ!U16</f>
        <v>483.30338944750002</v>
      </c>
      <c r="M42" s="25">
        <f>[1]РДБ!U20</f>
        <v>304.1274987255</v>
      </c>
      <c r="N42" s="25">
        <f>[1]РДБ!U25</f>
        <v>620.04288499849997</v>
      </c>
      <c r="O42" s="25">
        <f>[1]РДБ!U32</f>
        <v>888.80672108149997</v>
      </c>
    </row>
    <row r="43" spans="1:15" ht="14.7" customHeight="1" x14ac:dyDescent="0.3">
      <c r="A43" s="23"/>
      <c r="B43" s="12" t="s">
        <v>14</v>
      </c>
      <c r="C43" s="13"/>
      <c r="D43" s="14">
        <f>D42</f>
        <v>105</v>
      </c>
      <c r="E43" s="14">
        <f t="shared" ref="E43:O43" si="18">E42</f>
        <v>2296.2804942530001</v>
      </c>
      <c r="F43" s="14">
        <f t="shared" si="18"/>
        <v>105</v>
      </c>
      <c r="G43" s="14">
        <f t="shared" si="18"/>
        <v>22</v>
      </c>
      <c r="H43" s="14">
        <f t="shared" si="18"/>
        <v>14</v>
      </c>
      <c r="I43" s="14">
        <f t="shared" si="18"/>
        <v>28</v>
      </c>
      <c r="J43" s="14">
        <f t="shared" si="18"/>
        <v>41</v>
      </c>
      <c r="K43" s="14">
        <f t="shared" si="18"/>
        <v>2296.2804942530001</v>
      </c>
      <c r="L43" s="14">
        <f t="shared" si="18"/>
        <v>483.30338944750002</v>
      </c>
      <c r="M43" s="14">
        <f t="shared" si="18"/>
        <v>304.1274987255</v>
      </c>
      <c r="N43" s="14">
        <f t="shared" si="18"/>
        <v>620.04288499849997</v>
      </c>
      <c r="O43" s="14">
        <f t="shared" si="18"/>
        <v>888.80672108149997</v>
      </c>
    </row>
    <row r="44" spans="1:15" ht="55.95" customHeight="1" x14ac:dyDescent="0.3">
      <c r="A44" s="7" t="s">
        <v>35</v>
      </c>
      <c r="B44" s="17" t="s">
        <v>32</v>
      </c>
      <c r="C44" s="8" t="s">
        <v>13</v>
      </c>
      <c r="D44" s="24">
        <f>[1]ПЦ!P34</f>
        <v>79</v>
      </c>
      <c r="E44" s="24">
        <f>[1]ПЦ!U34</f>
        <v>1834.195302391</v>
      </c>
      <c r="F44" s="20">
        <f t="shared" si="15"/>
        <v>79</v>
      </c>
      <c r="G44" s="26">
        <f>[1]ПЦ!P17</f>
        <v>11</v>
      </c>
      <c r="H44" s="26">
        <f>[1]ПЦ!P21</f>
        <v>19</v>
      </c>
      <c r="I44" s="26">
        <f>[1]ПЦ!P26</f>
        <v>27</v>
      </c>
      <c r="J44" s="26">
        <f>[1]ПЦ!P33</f>
        <v>22</v>
      </c>
      <c r="K44" s="21">
        <f>L44+M44+N44+O44</f>
        <v>1834.1953023910003</v>
      </c>
      <c r="L44" s="24">
        <f>[1]ПЦ!U17</f>
        <v>240.47290596900001</v>
      </c>
      <c r="M44" s="24">
        <f>[1]ПЦ!U21</f>
        <v>429.07910672900005</v>
      </c>
      <c r="N44" s="24">
        <f>[1]ПЦ!U26</f>
        <v>641.26108258400006</v>
      </c>
      <c r="O44" s="24">
        <f>[1]ПЦ!U33</f>
        <v>523.38220710900009</v>
      </c>
    </row>
    <row r="45" spans="1:15" ht="14.7" customHeight="1" x14ac:dyDescent="0.3">
      <c r="A45" s="11"/>
      <c r="B45" s="27"/>
      <c r="C45" s="28"/>
      <c r="D45" s="14">
        <f>D44</f>
        <v>79</v>
      </c>
      <c r="E45" s="14">
        <f t="shared" ref="E45:O45" si="19">E44</f>
        <v>1834.195302391</v>
      </c>
      <c r="F45" s="14">
        <f t="shared" si="19"/>
        <v>79</v>
      </c>
      <c r="G45" s="14">
        <f t="shared" si="19"/>
        <v>11</v>
      </c>
      <c r="H45" s="14">
        <f t="shared" si="19"/>
        <v>19</v>
      </c>
      <c r="I45" s="14">
        <f t="shared" si="19"/>
        <v>27</v>
      </c>
      <c r="J45" s="14">
        <f t="shared" si="19"/>
        <v>22</v>
      </c>
      <c r="K45" s="14">
        <f t="shared" si="19"/>
        <v>1834.1953023910003</v>
      </c>
      <c r="L45" s="14">
        <f t="shared" si="19"/>
        <v>240.47290596900001</v>
      </c>
      <c r="M45" s="14">
        <f t="shared" si="19"/>
        <v>429.07910672900005</v>
      </c>
      <c r="N45" s="14">
        <f t="shared" si="19"/>
        <v>641.26108258400006</v>
      </c>
      <c r="O45" s="14">
        <f t="shared" si="19"/>
        <v>523.38220710900009</v>
      </c>
    </row>
    <row r="46" spans="1:15" x14ac:dyDescent="0.3">
      <c r="A46" s="29" t="s">
        <v>36</v>
      </c>
      <c r="B46" s="30"/>
      <c r="C46" s="31"/>
      <c r="D46" s="32">
        <f>D37+D35+D33+D31+D29+D27+D25+D23+D21+D19+D17+D15+D13+D11+D9+D6+D41+D43+D45</f>
        <v>99094</v>
      </c>
      <c r="E46" s="32">
        <f t="shared" ref="E46:O46" si="20">E37+E35+E33+E31+E29+E27+E25+E23+E21+E19+E17+E15+E13+E11+E9+E6+E41+E43+E45</f>
        <v>414812.96815217705</v>
      </c>
      <c r="F46" s="32">
        <f t="shared" si="20"/>
        <v>99094</v>
      </c>
      <c r="G46" s="32">
        <f t="shared" si="20"/>
        <v>24752.75</v>
      </c>
      <c r="H46" s="32">
        <f t="shared" si="20"/>
        <v>24733.75</v>
      </c>
      <c r="I46" s="32">
        <f t="shared" si="20"/>
        <v>24805.75</v>
      </c>
      <c r="J46" s="32">
        <f t="shared" si="20"/>
        <v>24801.75</v>
      </c>
      <c r="K46" s="32">
        <f t="shared" si="20"/>
        <v>414812.96815217705</v>
      </c>
      <c r="L46" s="32">
        <f t="shared" si="20"/>
        <v>163675.73663621131</v>
      </c>
      <c r="M46" s="32">
        <f t="shared" si="20"/>
        <v>100785.43725194409</v>
      </c>
      <c r="N46" s="32">
        <f t="shared" si="20"/>
        <v>76495.050956111023</v>
      </c>
      <c r="O46" s="32">
        <f t="shared" si="20"/>
        <v>73856.743307910641</v>
      </c>
    </row>
    <row r="47" spans="1:15" x14ac:dyDescent="0.3">
      <c r="A47" s="33"/>
      <c r="B47" s="33"/>
      <c r="C47" s="33"/>
      <c r="D47" s="33"/>
      <c r="E47" s="34"/>
      <c r="F47" s="33"/>
      <c r="G47" s="33"/>
      <c r="H47" s="33"/>
      <c r="I47" s="33"/>
      <c r="J47" s="33"/>
      <c r="K47" s="33"/>
      <c r="L47" s="34"/>
      <c r="M47" s="34"/>
      <c r="N47" s="34"/>
      <c r="O47" s="34"/>
    </row>
    <row r="48" spans="1:15" x14ac:dyDescent="0.3">
      <c r="A48" s="33"/>
      <c r="B48" s="33"/>
      <c r="C48" s="33"/>
      <c r="D48" s="33"/>
      <c r="E48" s="34"/>
      <c r="F48" s="33"/>
      <c r="G48" s="33"/>
      <c r="H48" s="33"/>
      <c r="I48" s="33"/>
      <c r="J48" s="33"/>
      <c r="K48" s="33"/>
      <c r="L48" s="34"/>
      <c r="M48" s="34"/>
      <c r="N48" s="34"/>
      <c r="O48" s="34"/>
    </row>
    <row r="49" spans="1:15" x14ac:dyDescent="0.3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4"/>
      <c r="M49" s="34"/>
      <c r="N49" s="34"/>
      <c r="O49" s="34"/>
    </row>
    <row r="50" spans="1:15" x14ac:dyDescent="0.3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4"/>
      <c r="M50" s="34"/>
      <c r="N50" s="34"/>
      <c r="O50" s="34"/>
    </row>
    <row r="51" spans="1:15" x14ac:dyDescent="0.3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4"/>
      <c r="M51" s="34"/>
      <c r="N51" s="34"/>
      <c r="O51" s="34"/>
    </row>
    <row r="52" spans="1:15" x14ac:dyDescent="0.3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4"/>
      <c r="M52" s="34"/>
      <c r="N52" s="34"/>
      <c r="O52" s="34"/>
    </row>
    <row r="53" spans="1:15" x14ac:dyDescent="0.3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4"/>
      <c r="M53" s="34"/>
      <c r="N53" s="34"/>
      <c r="O53" s="34"/>
    </row>
    <row r="54" spans="1:15" x14ac:dyDescent="0.3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4"/>
      <c r="M54" s="34"/>
      <c r="N54" s="34"/>
      <c r="O54" s="34"/>
    </row>
    <row r="55" spans="1:15" x14ac:dyDescent="0.3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4"/>
      <c r="M55" s="34"/>
      <c r="N55" s="34"/>
      <c r="O55" s="34"/>
    </row>
    <row r="56" spans="1:15" x14ac:dyDescent="0.3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4"/>
      <c r="M56" s="34"/>
      <c r="N56" s="34"/>
      <c r="O56" s="34"/>
    </row>
    <row r="57" spans="1:15" x14ac:dyDescent="0.3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4"/>
      <c r="M57" s="34"/>
      <c r="N57" s="34"/>
      <c r="O57" s="34"/>
    </row>
    <row r="58" spans="1:15" x14ac:dyDescent="0.3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4"/>
      <c r="M58" s="34"/>
      <c r="N58" s="34"/>
      <c r="O58" s="34"/>
    </row>
    <row r="59" spans="1:15" x14ac:dyDescent="0.3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4"/>
      <c r="M59" s="34"/>
      <c r="N59" s="34"/>
      <c r="O59" s="34"/>
    </row>
    <row r="60" spans="1:15" x14ac:dyDescent="0.3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4"/>
      <c r="M60" s="34"/>
      <c r="N60" s="34"/>
      <c r="O60" s="34"/>
    </row>
    <row r="61" spans="1:15" x14ac:dyDescent="0.3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4"/>
      <c r="M61" s="34"/>
      <c r="N61" s="34"/>
      <c r="O61" s="34"/>
    </row>
    <row r="62" spans="1:15" x14ac:dyDescent="0.3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4"/>
      <c r="M62" s="34"/>
      <c r="N62" s="34"/>
      <c r="O62" s="34"/>
    </row>
    <row r="63" spans="1:15" x14ac:dyDescent="0.3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4"/>
      <c r="M63" s="34"/>
      <c r="N63" s="34"/>
      <c r="O63" s="34"/>
    </row>
    <row r="64" spans="1:15" x14ac:dyDescent="0.3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</row>
    <row r="65" spans="1:15" x14ac:dyDescent="0.3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</row>
    <row r="66" spans="1:15" x14ac:dyDescent="0.3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</row>
    <row r="67" spans="1:15" x14ac:dyDescent="0.3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</row>
    <row r="68" spans="1:15" x14ac:dyDescent="0.3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</row>
    <row r="69" spans="1:15" x14ac:dyDescent="0.3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  <row r="70" spans="1:15" x14ac:dyDescent="0.3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</row>
    <row r="71" spans="1:15" x14ac:dyDescent="0.3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</row>
  </sheetData>
  <mergeCells count="46">
    <mergeCell ref="A44:A45"/>
    <mergeCell ref="A46:C46"/>
    <mergeCell ref="A36:A37"/>
    <mergeCell ref="B37:C37"/>
    <mergeCell ref="A38:A41"/>
    <mergeCell ref="B41:C41"/>
    <mergeCell ref="A42:A43"/>
    <mergeCell ref="B43:C43"/>
    <mergeCell ref="A30:A31"/>
    <mergeCell ref="B31:C31"/>
    <mergeCell ref="A32:A33"/>
    <mergeCell ref="B33:C33"/>
    <mergeCell ref="A34:A35"/>
    <mergeCell ref="B35:C35"/>
    <mergeCell ref="A24:A25"/>
    <mergeCell ref="B25:C25"/>
    <mergeCell ref="A26:A27"/>
    <mergeCell ref="B27:C27"/>
    <mergeCell ref="A28:A29"/>
    <mergeCell ref="B29:C29"/>
    <mergeCell ref="A18:A19"/>
    <mergeCell ref="B19:C19"/>
    <mergeCell ref="A20:A21"/>
    <mergeCell ref="B21:C21"/>
    <mergeCell ref="A22:A23"/>
    <mergeCell ref="B23:C23"/>
    <mergeCell ref="A12:A13"/>
    <mergeCell ref="B13:C13"/>
    <mergeCell ref="A14:A15"/>
    <mergeCell ref="B15:C15"/>
    <mergeCell ref="A16:A17"/>
    <mergeCell ref="B17:C17"/>
    <mergeCell ref="A5:A6"/>
    <mergeCell ref="B6:C6"/>
    <mergeCell ref="A7:A9"/>
    <mergeCell ref="B9:C9"/>
    <mergeCell ref="A10:A11"/>
    <mergeCell ref="B11:C11"/>
    <mergeCell ref="A2:A4"/>
    <mergeCell ref="B2:B4"/>
    <mergeCell ref="C2:C4"/>
    <mergeCell ref="D2:D4"/>
    <mergeCell ref="E2:E4"/>
    <mergeCell ref="F2:O2"/>
    <mergeCell ref="F3:J3"/>
    <mergeCell ref="K3:O3"/>
  </mergeCells>
  <pageMargins left="0.7" right="0.7" top="0.75" bottom="0.75" header="0.3" footer="0.3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Скорая поквартально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2020-10-31T06:43:24Z</dcterms:created>
  <dcterms:modified xsi:type="dcterms:W3CDTF">2020-10-31T06:43:42Z</dcterms:modified>
</cp:coreProperties>
</file>