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тдел ФТПОМС\2020\Тарифное соглашение на 2020 год\Заседание 10\Материалы заседания\Приложение к протоколу\"/>
    </mc:Choice>
  </mc:AlternateContent>
  <bookViews>
    <workbookView xWindow="0" yWindow="0" windowWidth="21435" windowHeight="8055"/>
  </bookViews>
  <sheets>
    <sheet name="Скорая поквартально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6" i="1" s="1"/>
  <c r="G35" i="1"/>
  <c r="H35" i="1"/>
  <c r="H36" i="1" s="1"/>
  <c r="I35" i="1"/>
  <c r="I36" i="1" s="1"/>
  <c r="J35" i="1"/>
  <c r="J36" i="1" s="1"/>
  <c r="L35" i="1"/>
  <c r="M35" i="1"/>
  <c r="M36" i="1" s="1"/>
  <c r="N35" i="1"/>
  <c r="N36" i="1" s="1"/>
  <c r="O35" i="1"/>
  <c r="O36" i="1" s="1"/>
  <c r="G36" i="1"/>
  <c r="E37" i="1"/>
  <c r="E38" i="1" s="1"/>
  <c r="G37" i="1"/>
  <c r="G38" i="1" s="1"/>
  <c r="H37" i="1"/>
  <c r="H38" i="1" s="1"/>
  <c r="I37" i="1"/>
  <c r="I38" i="1" s="1"/>
  <c r="J37" i="1"/>
  <c r="J38" i="1" s="1"/>
  <c r="L37" i="1"/>
  <c r="L38" i="1" s="1"/>
  <c r="M37" i="1"/>
  <c r="M38" i="1" s="1"/>
  <c r="N37" i="1"/>
  <c r="N38" i="1" s="1"/>
  <c r="O37" i="1"/>
  <c r="O38" i="1" s="1"/>
  <c r="K35" i="1" l="1"/>
  <c r="K36" i="1" s="1"/>
  <c r="F37" i="1"/>
  <c r="F38" i="1" s="1"/>
  <c r="F35" i="1"/>
  <c r="F36" i="1" s="1"/>
  <c r="L36" i="1"/>
  <c r="K37" i="1"/>
  <c r="K38" i="1" s="1"/>
  <c r="O43" i="1"/>
  <c r="N43" i="1"/>
  <c r="M43" i="1"/>
  <c r="M44" i="1" s="1"/>
  <c r="L43" i="1"/>
  <c r="J43" i="1"/>
  <c r="I43" i="1"/>
  <c r="H43" i="1"/>
  <c r="G43" i="1"/>
  <c r="F43" i="1"/>
  <c r="E43" i="1"/>
  <c r="D43" i="1"/>
  <c r="D44" i="1" s="1"/>
  <c r="O42" i="1"/>
  <c r="N42" i="1"/>
  <c r="M42" i="1"/>
  <c r="L42" i="1"/>
  <c r="J42" i="1"/>
  <c r="I42" i="1"/>
  <c r="H42" i="1"/>
  <c r="G42" i="1"/>
  <c r="E42" i="1"/>
  <c r="D42" i="1"/>
  <c r="O41" i="1"/>
  <c r="N41" i="1"/>
  <c r="M41" i="1"/>
  <c r="L41" i="1"/>
  <c r="J41" i="1"/>
  <c r="I41" i="1"/>
  <c r="H41" i="1"/>
  <c r="G41" i="1"/>
  <c r="E41" i="1"/>
  <c r="D41" i="1"/>
  <c r="O39" i="1"/>
  <c r="O40" i="1" s="1"/>
  <c r="N39" i="1"/>
  <c r="N40" i="1" s="1"/>
  <c r="M39" i="1"/>
  <c r="M40" i="1" s="1"/>
  <c r="L39" i="1"/>
  <c r="L40" i="1" s="1"/>
  <c r="J39" i="1"/>
  <c r="J40" i="1" s="1"/>
  <c r="I39" i="1"/>
  <c r="I40" i="1" s="1"/>
  <c r="H39" i="1"/>
  <c r="H40" i="1" s="1"/>
  <c r="G39" i="1"/>
  <c r="G40" i="1" s="1"/>
  <c r="E39" i="1"/>
  <c r="E40" i="1" s="1"/>
  <c r="D39" i="1"/>
  <c r="D40" i="1" s="1"/>
  <c r="D37" i="1"/>
  <c r="D38" i="1" s="1"/>
  <c r="D35" i="1"/>
  <c r="D36" i="1" s="1"/>
  <c r="O33" i="1"/>
  <c r="O34" i="1" s="1"/>
  <c r="N33" i="1"/>
  <c r="N34" i="1" s="1"/>
  <c r="M33" i="1"/>
  <c r="M34" i="1" s="1"/>
  <c r="L33" i="1"/>
  <c r="L34" i="1" s="1"/>
  <c r="J33" i="1"/>
  <c r="J34" i="1" s="1"/>
  <c r="I33" i="1"/>
  <c r="I34" i="1" s="1"/>
  <c r="H33" i="1"/>
  <c r="H34" i="1" s="1"/>
  <c r="G33" i="1"/>
  <c r="G34" i="1" s="1"/>
  <c r="E33" i="1"/>
  <c r="E34" i="1" s="1"/>
  <c r="D33" i="1"/>
  <c r="D34" i="1" s="1"/>
  <c r="O31" i="1"/>
  <c r="O32" i="1" s="1"/>
  <c r="N31" i="1"/>
  <c r="M31" i="1"/>
  <c r="M32" i="1" s="1"/>
  <c r="L31" i="1"/>
  <c r="L32" i="1" s="1"/>
  <c r="J31" i="1"/>
  <c r="J32" i="1" s="1"/>
  <c r="I31" i="1"/>
  <c r="I32" i="1" s="1"/>
  <c r="H31" i="1"/>
  <c r="H32" i="1" s="1"/>
  <c r="G31" i="1"/>
  <c r="G32" i="1" s="1"/>
  <c r="E31" i="1"/>
  <c r="E32" i="1" s="1"/>
  <c r="D31" i="1"/>
  <c r="D32" i="1" s="1"/>
  <c r="O29" i="1"/>
  <c r="O30" i="1" s="1"/>
  <c r="N29" i="1"/>
  <c r="N30" i="1" s="1"/>
  <c r="M29" i="1"/>
  <c r="M30" i="1" s="1"/>
  <c r="L29" i="1"/>
  <c r="L30" i="1" s="1"/>
  <c r="J29" i="1"/>
  <c r="J30" i="1" s="1"/>
  <c r="I29" i="1"/>
  <c r="I30" i="1" s="1"/>
  <c r="H29" i="1"/>
  <c r="H30" i="1" s="1"/>
  <c r="G29" i="1"/>
  <c r="G30" i="1" s="1"/>
  <c r="E29" i="1"/>
  <c r="E30" i="1" s="1"/>
  <c r="D29" i="1"/>
  <c r="D30" i="1" s="1"/>
  <c r="O27" i="1"/>
  <c r="O28" i="1" s="1"/>
  <c r="N27" i="1"/>
  <c r="N28" i="1" s="1"/>
  <c r="M27" i="1"/>
  <c r="M28" i="1" s="1"/>
  <c r="L27" i="1"/>
  <c r="L28" i="1" s="1"/>
  <c r="J27" i="1"/>
  <c r="J28" i="1" s="1"/>
  <c r="I27" i="1"/>
  <c r="I28" i="1" s="1"/>
  <c r="H27" i="1"/>
  <c r="H28" i="1" s="1"/>
  <c r="G27" i="1"/>
  <c r="F27" i="1" s="1"/>
  <c r="F28" i="1" s="1"/>
  <c r="E27" i="1"/>
  <c r="E28" i="1" s="1"/>
  <c r="D27" i="1"/>
  <c r="D28" i="1" s="1"/>
  <c r="O25" i="1"/>
  <c r="O26" i="1" s="1"/>
  <c r="N25" i="1"/>
  <c r="N26" i="1" s="1"/>
  <c r="M25" i="1"/>
  <c r="M26" i="1" s="1"/>
  <c r="L25" i="1"/>
  <c r="L26" i="1" s="1"/>
  <c r="J25" i="1"/>
  <c r="J26" i="1" s="1"/>
  <c r="I25" i="1"/>
  <c r="I26" i="1" s="1"/>
  <c r="H25" i="1"/>
  <c r="H26" i="1" s="1"/>
  <c r="G25" i="1"/>
  <c r="G26" i="1" s="1"/>
  <c r="E25" i="1"/>
  <c r="E26" i="1" s="1"/>
  <c r="D25" i="1"/>
  <c r="D26" i="1" s="1"/>
  <c r="O23" i="1"/>
  <c r="O24" i="1" s="1"/>
  <c r="N23" i="1"/>
  <c r="M23" i="1"/>
  <c r="M24" i="1" s="1"/>
  <c r="L23" i="1"/>
  <c r="L24" i="1" s="1"/>
  <c r="J23" i="1"/>
  <c r="J24" i="1" s="1"/>
  <c r="I23" i="1"/>
  <c r="I24" i="1" s="1"/>
  <c r="H23" i="1"/>
  <c r="H24" i="1" s="1"/>
  <c r="G23" i="1"/>
  <c r="E23" i="1"/>
  <c r="E24" i="1" s="1"/>
  <c r="D23" i="1"/>
  <c r="D24" i="1" s="1"/>
  <c r="O21" i="1"/>
  <c r="O22" i="1" s="1"/>
  <c r="N21" i="1"/>
  <c r="N22" i="1" s="1"/>
  <c r="M21" i="1"/>
  <c r="M22" i="1" s="1"/>
  <c r="L21" i="1"/>
  <c r="L22" i="1" s="1"/>
  <c r="J21" i="1"/>
  <c r="J22" i="1" s="1"/>
  <c r="I21" i="1"/>
  <c r="I22" i="1" s="1"/>
  <c r="H21" i="1"/>
  <c r="H22" i="1" s="1"/>
  <c r="G21" i="1"/>
  <c r="G22" i="1" s="1"/>
  <c r="E21" i="1"/>
  <c r="E22" i="1" s="1"/>
  <c r="D21" i="1"/>
  <c r="D22" i="1" s="1"/>
  <c r="O19" i="1"/>
  <c r="O20" i="1" s="1"/>
  <c r="N19" i="1"/>
  <c r="N20" i="1" s="1"/>
  <c r="M19" i="1"/>
  <c r="M20" i="1" s="1"/>
  <c r="L19" i="1"/>
  <c r="J19" i="1"/>
  <c r="J20" i="1" s="1"/>
  <c r="I19" i="1"/>
  <c r="I20" i="1" s="1"/>
  <c r="H19" i="1"/>
  <c r="H20" i="1" s="1"/>
  <c r="G19" i="1"/>
  <c r="G20" i="1" s="1"/>
  <c r="E19" i="1"/>
  <c r="E20" i="1" s="1"/>
  <c r="D19" i="1"/>
  <c r="D20" i="1" s="1"/>
  <c r="O17" i="1"/>
  <c r="O18" i="1" s="1"/>
  <c r="N17" i="1"/>
  <c r="N18" i="1" s="1"/>
  <c r="M17" i="1"/>
  <c r="M18" i="1" s="1"/>
  <c r="L17" i="1"/>
  <c r="L18" i="1" s="1"/>
  <c r="J17" i="1"/>
  <c r="J18" i="1" s="1"/>
  <c r="I17" i="1"/>
  <c r="I18" i="1" s="1"/>
  <c r="H17" i="1"/>
  <c r="H18" i="1" s="1"/>
  <c r="G17" i="1"/>
  <c r="G18" i="1" s="1"/>
  <c r="E17" i="1"/>
  <c r="E18" i="1" s="1"/>
  <c r="D17" i="1"/>
  <c r="D18" i="1" s="1"/>
  <c r="O15" i="1"/>
  <c r="O16" i="1" s="1"/>
  <c r="N15" i="1"/>
  <c r="N16" i="1" s="1"/>
  <c r="M15" i="1"/>
  <c r="M16" i="1" s="1"/>
  <c r="L15" i="1"/>
  <c r="L16" i="1" s="1"/>
  <c r="J15" i="1"/>
  <c r="J16" i="1" s="1"/>
  <c r="I15" i="1"/>
  <c r="I16" i="1" s="1"/>
  <c r="H15" i="1"/>
  <c r="H16" i="1" s="1"/>
  <c r="G15" i="1"/>
  <c r="E15" i="1"/>
  <c r="E16" i="1" s="1"/>
  <c r="D15" i="1"/>
  <c r="D16" i="1" s="1"/>
  <c r="O13" i="1"/>
  <c r="O14" i="1" s="1"/>
  <c r="N13" i="1"/>
  <c r="N14" i="1" s="1"/>
  <c r="M13" i="1"/>
  <c r="M14" i="1" s="1"/>
  <c r="L13" i="1"/>
  <c r="L14" i="1" s="1"/>
  <c r="J13" i="1"/>
  <c r="J14" i="1" s="1"/>
  <c r="I13" i="1"/>
  <c r="I14" i="1" s="1"/>
  <c r="H13" i="1"/>
  <c r="H14" i="1" s="1"/>
  <c r="G13" i="1"/>
  <c r="G14" i="1" s="1"/>
  <c r="E13" i="1"/>
  <c r="E14" i="1" s="1"/>
  <c r="D13" i="1"/>
  <c r="D14" i="1" s="1"/>
  <c r="O11" i="1"/>
  <c r="N11" i="1"/>
  <c r="M11" i="1"/>
  <c r="L11" i="1"/>
  <c r="J11" i="1"/>
  <c r="I11" i="1"/>
  <c r="H11" i="1"/>
  <c r="G11" i="1"/>
  <c r="E11" i="1"/>
  <c r="D11" i="1"/>
  <c r="O10" i="1"/>
  <c r="N10" i="1"/>
  <c r="M10" i="1"/>
  <c r="L10" i="1"/>
  <c r="J10" i="1"/>
  <c r="I10" i="1"/>
  <c r="H10" i="1"/>
  <c r="G10" i="1"/>
  <c r="E10" i="1"/>
  <c r="D10" i="1"/>
  <c r="O8" i="1"/>
  <c r="O9" i="1" s="1"/>
  <c r="N8" i="1"/>
  <c r="N9" i="1" s="1"/>
  <c r="M8" i="1"/>
  <c r="M9" i="1" s="1"/>
  <c r="L8" i="1"/>
  <c r="L9" i="1" s="1"/>
  <c r="J8" i="1"/>
  <c r="J9" i="1" s="1"/>
  <c r="I8" i="1"/>
  <c r="I9" i="1" s="1"/>
  <c r="H8" i="1"/>
  <c r="H9" i="1" s="1"/>
  <c r="G8" i="1"/>
  <c r="G9" i="1" s="1"/>
  <c r="E8" i="1"/>
  <c r="E9" i="1" s="1"/>
  <c r="D8" i="1"/>
  <c r="D9" i="1" s="1"/>
  <c r="K11" i="1" l="1"/>
  <c r="F15" i="1"/>
  <c r="F16" i="1" s="1"/>
  <c r="O44" i="1"/>
  <c r="F31" i="1"/>
  <c r="F32" i="1" s="1"/>
  <c r="E44" i="1"/>
  <c r="F23" i="1"/>
  <c r="F24" i="1" s="1"/>
  <c r="F42" i="1"/>
  <c r="F8" i="1"/>
  <c r="F9" i="1" s="1"/>
  <c r="K31" i="1"/>
  <c r="K32" i="1" s="1"/>
  <c r="F41" i="1"/>
  <c r="N44" i="1"/>
  <c r="M12" i="1"/>
  <c r="F33" i="1"/>
  <c r="F34" i="1" s="1"/>
  <c r="O12" i="1"/>
  <c r="J12" i="1"/>
  <c r="J45" i="1" s="1"/>
  <c r="G12" i="1"/>
  <c r="K19" i="1"/>
  <c r="K20" i="1" s="1"/>
  <c r="D12" i="1"/>
  <c r="F10" i="1"/>
  <c r="F25" i="1"/>
  <c r="F26" i="1" s="1"/>
  <c r="N32" i="1"/>
  <c r="K39" i="1"/>
  <c r="K40" i="1" s="1"/>
  <c r="H44" i="1"/>
  <c r="H12" i="1"/>
  <c r="H45" i="1" s="1"/>
  <c r="K13" i="1"/>
  <c r="K14" i="1" s="1"/>
  <c r="F17" i="1"/>
  <c r="F18" i="1" s="1"/>
  <c r="K21" i="1"/>
  <c r="K22" i="1" s="1"/>
  <c r="F39" i="1"/>
  <c r="F40" i="1" s="1"/>
  <c r="I44" i="1"/>
  <c r="G28" i="1"/>
  <c r="N12" i="1"/>
  <c r="E12" i="1"/>
  <c r="E45" i="1" s="1"/>
  <c r="K41" i="1"/>
  <c r="K10" i="1"/>
  <c r="K23" i="1"/>
  <c r="K24" i="1" s="1"/>
  <c r="K27" i="1"/>
  <c r="K28" i="1" s="1"/>
  <c r="F29" i="1"/>
  <c r="F30" i="1" s="1"/>
  <c r="K42" i="1"/>
  <c r="J44" i="1"/>
  <c r="G16" i="1"/>
  <c r="G24" i="1"/>
  <c r="F44" i="1"/>
  <c r="G44" i="1"/>
  <c r="I12" i="1"/>
  <c r="I45" i="1" s="1"/>
  <c r="L44" i="1"/>
  <c r="O45" i="1"/>
  <c r="N24" i="1"/>
  <c r="D45" i="1"/>
  <c r="K15" i="1"/>
  <c r="K16" i="1" s="1"/>
  <c r="K25" i="1"/>
  <c r="K26" i="1" s="1"/>
  <c r="K29" i="1"/>
  <c r="K30" i="1" s="1"/>
  <c r="K33" i="1"/>
  <c r="K34" i="1" s="1"/>
  <c r="M45" i="1"/>
  <c r="K43" i="1"/>
  <c r="K8" i="1"/>
  <c r="K9" i="1" s="1"/>
  <c r="F11" i="1"/>
  <c r="L12" i="1"/>
  <c r="K17" i="1"/>
  <c r="K18" i="1" s="1"/>
  <c r="F19" i="1"/>
  <c r="F20" i="1" s="1"/>
  <c r="L20" i="1"/>
  <c r="F13" i="1"/>
  <c r="F14" i="1" s="1"/>
  <c r="F21" i="1"/>
  <c r="F22" i="1" s="1"/>
  <c r="K12" i="1" l="1"/>
  <c r="K45" i="1" s="1"/>
  <c r="F12" i="1"/>
  <c r="F45" i="1" s="1"/>
  <c r="G45" i="1"/>
  <c r="K44" i="1"/>
  <c r="L45" i="1"/>
  <c r="N45" i="1"/>
</calcChain>
</file>

<file path=xl/sharedStrings.xml><?xml version="1.0" encoding="utf-8"?>
<sst xmlns="http://schemas.openxmlformats.org/spreadsheetml/2006/main" count="96" uniqueCount="38">
  <si>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</si>
  <si>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</si>
  <si>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</si>
  <si>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</si>
  <si>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</si>
  <si>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</si>
  <si>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</si>
  <si>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</si>
  <si>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</si>
  <si>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</si>
  <si>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</si>
  <si>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</si>
  <si>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скорая</t>
  </si>
  <si>
    <t>случай</t>
  </si>
  <si>
    <t>итого</t>
  </si>
  <si>
    <t>ГБУЗ РТ "Барун-Хемчикский ММЦ"</t>
  </si>
  <si>
    <t>скорая (надземная эвакуация)</t>
  </si>
  <si>
    <t>ГБУЗ РТ "Дзун-Хемчикский ММЦ"</t>
  </si>
  <si>
    <t>ГБУЗ РТ "Каа-Хемская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</si>
  <si>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</si>
  <si>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</si>
  <si>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</si>
  <si>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</si>
  <si>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"Тандинская ЦКБ"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</si>
  <si>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</si>
  <si>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</si>
  <si>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</si>
  <si>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</si>
  <si>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</si>
  <si>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</si>
  <si>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</si>
  <si>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"Республиканский Центр Скорой Медицинской Помощи и Медицины Катастроф"</t>
  </si>
  <si>
    <t>Скорая помощь (надземная эвакуация)</t>
  </si>
  <si>
    <t>Скорая помощь (тромболит.)</t>
  </si>
  <si>
    <t>ВСЕГО</t>
  </si>
  <si>
    <t>Приложение к Протоколу заседания Комиссии №10</t>
  </si>
  <si>
    <t>Утвержденное поквартальное распределение плановых объемов и стоимости медицинской помощи, оказываемой  вне медицинской организации (скорая медицинская помощь) на 2020 го</t>
  </si>
  <si>
    <t>Приложение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</si>
</sst>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top" wrapText="1"/>
    </xf>
  </cellStyleXfs>
  <cellXfs count="3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4" fillId="2" borderId="1" xfId="1" applyNumberFormat="1" applyFont="1" applyFill="1" applyBorder="1" applyAlignment="1" applyProtection="1">
      <alignment horizontal="center" vertical="top" wrapText="1"/>
    </xf>
    <xf numFmtId="0" fontId="2" fillId="0" borderId="5" xfId="0" applyFont="1" applyBorder="1"/>
    <xf numFmtId="2" fontId="2" fillId="0" borderId="5" xfId="0" applyNumberFormat="1" applyFont="1" applyBorder="1"/>
    <xf numFmtId="1" fontId="2" fillId="0" borderId="5" xfId="0" applyNumberFormat="1" applyFont="1" applyBorder="1"/>
    <xf numFmtId="0" fontId="2" fillId="3" borderId="5" xfId="0" applyFont="1" applyFill="1" applyBorder="1"/>
    <xf numFmtId="2" fontId="2" fillId="3" borderId="5" xfId="0" applyNumberFormat="1" applyFont="1" applyFill="1" applyBorder="1"/>
    <xf numFmtId="0" fontId="2" fillId="0" borderId="5" xfId="0" applyFont="1" applyBorder="1" applyAlignment="1">
      <alignment wrapText="1"/>
    </xf>
    <xf numFmtId="0" fontId="2" fillId="0" borderId="5" xfId="0" applyFont="1" applyFill="1" applyBorder="1"/>
    <xf numFmtId="2" fontId="2" fillId="0" borderId="5" xfId="0" applyNumberFormat="1" applyFont="1" applyFill="1" applyBorder="1"/>
    <xf numFmtId="1" fontId="2" fillId="0" borderId="5" xfId="0" applyNumberFormat="1" applyFont="1" applyFill="1" applyBorder="1"/>
    <xf numFmtId="0" fontId="2" fillId="4" borderId="5" xfId="0" applyFont="1" applyFill="1" applyBorder="1"/>
    <xf numFmtId="2" fontId="2" fillId="4" borderId="5" xfId="0" applyNumberFormat="1" applyFont="1" applyFill="1" applyBorder="1"/>
    <xf numFmtId="2" fontId="2" fillId="0" borderId="0" xfId="0" applyNumberFormat="1" applyFont="1" applyBorder="1"/>
    <xf numFmtId="0" fontId="4" fillId="2" borderId="2" xfId="1" applyNumberFormat="1" applyFont="1" applyFill="1" applyBorder="1" applyAlignment="1" applyProtection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3" xfId="1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top" wrapText="1"/>
    </xf>
    <xf numFmtId="0" fontId="4" fillId="2" borderId="3" xfId="1" applyNumberFormat="1" applyFont="1" applyFill="1" applyBorder="1" applyAlignment="1" applyProtection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4" borderId="7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0\&#1057;&#1074;&#1086;&#1076;%20&#1085;&#1072;%202020%20&#1075;&#1086;&#1076;%2010\&#1057;&#1074;&#1086;&#1076;%202020%20&#1075;&#1086;&#1076;%20&#1085;&#1086;&#1074;&#1099;&#1077;\&#1057;&#1074;&#1086;&#1076;%202020%20&#1075;&#1086;&#1076;%20&#1085;&#1086;&#1074;&#1099;&#1077;\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Чаа-Х"/>
      <sheetName val="Чеди-Х"/>
      <sheetName val="У-Х"/>
      <sheetName val="РБ1"/>
      <sheetName val="Эрзин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Вита-Дент"/>
      <sheetName val="Евтушенко"/>
      <sheetName val="Томск"/>
      <sheetName val="Мешалкина"/>
      <sheetName val="ООО РДЦ "/>
      <sheetName val="ООО Гиппократ"/>
      <sheetName val="ООО Алдан"/>
      <sheetName val="Тубдиспансер"/>
      <sheetName val="Объемы"/>
      <sheetName val="Стоимость (2)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корая поквартально"/>
      <sheetName val="2019 - 15"/>
      <sheetName val="2020"/>
      <sheetName val="2020-1"/>
      <sheetName val="2020-3"/>
      <sheetName val="2020-4"/>
      <sheetName val="2020-5"/>
      <sheetName val="2020-6"/>
      <sheetName val="2020-7"/>
      <sheetName val="2020-8"/>
      <sheetName val="2020-9"/>
      <sheetName val="2020-10"/>
      <sheetName val="Структура по видам "/>
    </sheetNames>
    <sheetDataSet>
      <sheetData sheetId="0">
        <row r="17">
          <cell r="B17">
            <v>683</v>
          </cell>
          <cell r="G17">
            <v>7762.4931800156264</v>
          </cell>
        </row>
        <row r="21">
          <cell r="B21">
            <v>683</v>
          </cell>
          <cell r="G21">
            <v>2610.4073266783867</v>
          </cell>
        </row>
        <row r="26">
          <cell r="B26">
            <v>683</v>
          </cell>
          <cell r="G26">
            <v>2610.4073266783867</v>
          </cell>
        </row>
        <row r="33">
          <cell r="B33">
            <v>683</v>
          </cell>
          <cell r="G33">
            <v>2444.4073266783871</v>
          </cell>
        </row>
        <row r="34">
          <cell r="B34">
            <v>2731.9999999999995</v>
          </cell>
          <cell r="G34">
            <v>15427.715160050786</v>
          </cell>
        </row>
      </sheetData>
      <sheetData sheetId="1">
        <row r="16">
          <cell r="B16">
            <v>1825</v>
          </cell>
          <cell r="G16">
            <v>25062.844008749449</v>
          </cell>
          <cell r="H16">
            <v>4</v>
          </cell>
          <cell r="M16">
            <v>89.58794536100001</v>
          </cell>
        </row>
        <row r="20">
          <cell r="B20">
            <v>1825</v>
          </cell>
          <cell r="G20">
            <v>5771.3525420827837</v>
          </cell>
          <cell r="H20">
            <v>3</v>
          </cell>
          <cell r="M20">
            <v>75.442480304000014</v>
          </cell>
        </row>
        <row r="25">
          <cell r="B25">
            <v>1825</v>
          </cell>
          <cell r="G25">
            <v>4747.568361388523</v>
          </cell>
          <cell r="H25">
            <v>9</v>
          </cell>
          <cell r="M25">
            <v>242.83048347850001</v>
          </cell>
        </row>
        <row r="32">
          <cell r="B32">
            <v>1825</v>
          </cell>
          <cell r="G32">
            <v>3549.7841806942611</v>
          </cell>
          <cell r="H32">
            <v>9</v>
          </cell>
          <cell r="M32">
            <v>242.83048347850001</v>
          </cell>
        </row>
        <row r="33">
          <cell r="B33">
            <v>7299.9999999999991</v>
          </cell>
          <cell r="G33">
            <v>39131.549092915011</v>
          </cell>
          <cell r="H33">
            <v>25</v>
          </cell>
          <cell r="M33">
            <v>650.69139262200008</v>
          </cell>
        </row>
      </sheetData>
      <sheetData sheetId="2">
        <row r="17">
          <cell r="B17">
            <v>1250</v>
          </cell>
          <cell r="G17">
            <v>6347.4979167670654</v>
          </cell>
        </row>
        <row r="21">
          <cell r="B21">
            <v>1250</v>
          </cell>
          <cell r="G21">
            <v>3687.8286945448444</v>
          </cell>
        </row>
        <row r="26">
          <cell r="B26">
            <v>1250</v>
          </cell>
          <cell r="G26">
            <v>3687.8286945448444</v>
          </cell>
        </row>
        <row r="33">
          <cell r="B33">
            <v>1250</v>
          </cell>
          <cell r="G33">
            <v>3521.8286945448444</v>
          </cell>
        </row>
        <row r="34">
          <cell r="B34">
            <v>5000.0000000000009</v>
          </cell>
          <cell r="G34">
            <v>17244.9840004016</v>
          </cell>
        </row>
      </sheetData>
      <sheetData sheetId="3">
        <row r="16">
          <cell r="B16">
            <v>612.5</v>
          </cell>
          <cell r="G16">
            <v>9887.7798940541215</v>
          </cell>
        </row>
        <row r="20">
          <cell r="B20">
            <v>612.5</v>
          </cell>
          <cell r="G20">
            <v>694.64682738745478</v>
          </cell>
        </row>
        <row r="25">
          <cell r="B25">
            <v>612.5</v>
          </cell>
          <cell r="G25">
            <v>694.64682738745478</v>
          </cell>
        </row>
        <row r="32">
          <cell r="B32">
            <v>612.5</v>
          </cell>
          <cell r="G32">
            <v>528.64682738745466</v>
          </cell>
        </row>
        <row r="33">
          <cell r="B33">
            <v>2450</v>
          </cell>
          <cell r="G33">
            <v>11805.720376216485</v>
          </cell>
        </row>
      </sheetData>
      <sheetData sheetId="4">
        <row r="17">
          <cell r="V17">
            <v>570</v>
          </cell>
        </row>
      </sheetData>
      <sheetData sheetId="5">
        <row r="16">
          <cell r="B16">
            <v>489.75</v>
          </cell>
          <cell r="G16">
            <v>5922.976924796978</v>
          </cell>
        </row>
        <row r="20">
          <cell r="B20">
            <v>489.75</v>
          </cell>
          <cell r="G20">
            <v>1674.6857877599405</v>
          </cell>
        </row>
        <row r="25">
          <cell r="B25">
            <v>489.75</v>
          </cell>
          <cell r="G25">
            <v>2974.6857918399601</v>
          </cell>
        </row>
        <row r="32">
          <cell r="B32">
            <v>489.75</v>
          </cell>
          <cell r="G32">
            <v>3908.6857959199801</v>
          </cell>
        </row>
        <row r="33">
          <cell r="B33">
            <v>1959</v>
          </cell>
          <cell r="G33">
            <v>14481.03430031686</v>
          </cell>
        </row>
      </sheetData>
      <sheetData sheetId="6">
        <row r="17">
          <cell r="B17">
            <v>543</v>
          </cell>
          <cell r="G17">
            <v>3895.8755177766006</v>
          </cell>
        </row>
        <row r="21">
          <cell r="B21">
            <v>543</v>
          </cell>
          <cell r="G21">
            <v>3895.8755177765993</v>
          </cell>
        </row>
        <row r="26">
          <cell r="B26">
            <v>543</v>
          </cell>
          <cell r="G26">
            <v>2447.9377588882999</v>
          </cell>
        </row>
        <row r="33">
          <cell r="B33">
            <v>543</v>
          </cell>
          <cell r="G33">
            <v>1807.9688794441499</v>
          </cell>
        </row>
        <row r="34">
          <cell r="B34">
            <v>2172</v>
          </cell>
          <cell r="G34">
            <v>12047.657673885649</v>
          </cell>
        </row>
      </sheetData>
      <sheetData sheetId="7">
        <row r="16">
          <cell r="B16">
            <v>912.5</v>
          </cell>
          <cell r="G16">
            <v>20609.118811543754</v>
          </cell>
        </row>
        <row r="20">
          <cell r="B20">
            <v>912.5</v>
          </cell>
          <cell r="G20">
            <v>1623.3509448770906</v>
          </cell>
        </row>
        <row r="25">
          <cell r="B25">
            <v>912.5</v>
          </cell>
          <cell r="G25">
            <v>1623.3509448770906</v>
          </cell>
        </row>
        <row r="32">
          <cell r="B32">
            <v>912.5</v>
          </cell>
          <cell r="G32">
            <v>1457.3509448770906</v>
          </cell>
        </row>
        <row r="33">
          <cell r="B33">
            <v>3649.9999999999995</v>
          </cell>
          <cell r="G33">
            <v>25313.171646175018</v>
          </cell>
        </row>
      </sheetData>
      <sheetData sheetId="8">
        <row r="17">
          <cell r="B17">
            <v>890</v>
          </cell>
          <cell r="G17">
            <v>10014.22666237201</v>
          </cell>
        </row>
        <row r="21">
          <cell r="B21">
            <v>890</v>
          </cell>
          <cell r="G21">
            <v>3024.8425290386758</v>
          </cell>
        </row>
        <row r="26">
          <cell r="B26">
            <v>890</v>
          </cell>
          <cell r="G26">
            <v>2516.5616860257842</v>
          </cell>
        </row>
        <row r="33">
          <cell r="B33">
            <v>890</v>
          </cell>
          <cell r="G33">
            <v>1842.2808430128921</v>
          </cell>
        </row>
        <row r="34">
          <cell r="B34">
            <v>3559.9999999999995</v>
          </cell>
          <cell r="G34">
            <v>17397.911720449363</v>
          </cell>
        </row>
      </sheetData>
      <sheetData sheetId="9">
        <row r="17">
          <cell r="B17">
            <v>231</v>
          </cell>
          <cell r="G17">
            <v>1465.924944026508</v>
          </cell>
        </row>
        <row r="21">
          <cell r="B21">
            <v>231</v>
          </cell>
          <cell r="G21">
            <v>1465.924944026508</v>
          </cell>
        </row>
        <row r="26">
          <cell r="B26">
            <v>231</v>
          </cell>
          <cell r="G26">
            <v>1465.924944026508</v>
          </cell>
        </row>
        <row r="33">
          <cell r="B33">
            <v>231</v>
          </cell>
          <cell r="G33">
            <v>1465.924944026508</v>
          </cell>
        </row>
        <row r="34">
          <cell r="B34">
            <v>924</v>
          </cell>
          <cell r="G34">
            <v>5863.6997761060302</v>
          </cell>
        </row>
      </sheetData>
      <sheetData sheetId="10">
        <row r="17">
          <cell r="B17">
            <v>754</v>
          </cell>
          <cell r="G17">
            <v>3253.718776195979</v>
          </cell>
        </row>
        <row r="21">
          <cell r="B21">
            <v>754</v>
          </cell>
          <cell r="G21">
            <v>3253.718776195979</v>
          </cell>
        </row>
        <row r="26">
          <cell r="B26">
            <v>754</v>
          </cell>
          <cell r="G26">
            <v>3253.718776195979</v>
          </cell>
        </row>
        <row r="33">
          <cell r="B33">
            <v>754</v>
          </cell>
          <cell r="G33">
            <v>3087.718776195979</v>
          </cell>
        </row>
        <row r="34">
          <cell r="B34">
            <v>3016.0000000000005</v>
          </cell>
          <cell r="G34">
            <v>12848.875104783914</v>
          </cell>
        </row>
      </sheetData>
      <sheetData sheetId="11">
        <row r="17">
          <cell r="B17">
            <v>511.75</v>
          </cell>
          <cell r="G17">
            <v>3085.1846940801461</v>
          </cell>
        </row>
        <row r="21">
          <cell r="B21">
            <v>511.75</v>
          </cell>
          <cell r="G21">
            <v>3966.6660352459012</v>
          </cell>
        </row>
        <row r="26">
          <cell r="B26">
            <v>511.75</v>
          </cell>
          <cell r="G26">
            <v>2409.3871551170005</v>
          </cell>
        </row>
        <row r="33">
          <cell r="B33">
            <v>511.75</v>
          </cell>
          <cell r="G33">
            <v>2713.5057310748025</v>
          </cell>
        </row>
        <row r="34">
          <cell r="B34">
            <v>2046.9999999999998</v>
          </cell>
          <cell r="G34">
            <v>12174.743615517849</v>
          </cell>
        </row>
      </sheetData>
      <sheetData sheetId="12">
        <row r="17">
          <cell r="B17">
            <v>170.5</v>
          </cell>
          <cell r="G17">
            <v>1032.3348063615249</v>
          </cell>
        </row>
        <row r="21">
          <cell r="B21">
            <v>170.5</v>
          </cell>
          <cell r="G21">
            <v>1032.3348063615247</v>
          </cell>
        </row>
        <row r="26">
          <cell r="B26">
            <v>170.5</v>
          </cell>
          <cell r="G26">
            <v>1970.4342042410167</v>
          </cell>
        </row>
        <row r="33">
          <cell r="B33">
            <v>170.5</v>
          </cell>
          <cell r="G33">
            <v>2032.3336021205084</v>
          </cell>
        </row>
        <row r="34">
          <cell r="B34">
            <v>682.00000000000011</v>
          </cell>
          <cell r="G34">
            <v>6067.4374190845747</v>
          </cell>
        </row>
      </sheetData>
      <sheetData sheetId="13">
        <row r="17">
          <cell r="B17">
            <v>457</v>
          </cell>
          <cell r="G17">
            <v>3859.5629527820811</v>
          </cell>
        </row>
        <row r="21">
          <cell r="B21">
            <v>457</v>
          </cell>
          <cell r="G21">
            <v>762.89708611541334</v>
          </cell>
        </row>
        <row r="26">
          <cell r="B26">
            <v>457</v>
          </cell>
          <cell r="G26">
            <v>762.89708611541334</v>
          </cell>
        </row>
        <row r="33">
          <cell r="B33">
            <v>457</v>
          </cell>
          <cell r="G33">
            <v>762.89708611541334</v>
          </cell>
        </row>
        <row r="34">
          <cell r="B34">
            <v>1827.9999999999998</v>
          </cell>
          <cell r="G34">
            <v>6148.254211128321</v>
          </cell>
        </row>
      </sheetData>
      <sheetData sheetId="14">
        <row r="17">
          <cell r="B17">
            <v>483</v>
          </cell>
          <cell r="G17">
            <v>1348.6509485043875</v>
          </cell>
        </row>
        <row r="21">
          <cell r="B21">
            <v>483</v>
          </cell>
          <cell r="G21">
            <v>1348.6509485043875</v>
          </cell>
        </row>
        <row r="26">
          <cell r="B26">
            <v>483</v>
          </cell>
          <cell r="G26">
            <v>1348.6509485043875</v>
          </cell>
        </row>
        <row r="33">
          <cell r="B33">
            <v>483</v>
          </cell>
          <cell r="G33">
            <v>1348.6509485043875</v>
          </cell>
        </row>
        <row r="34">
          <cell r="B34">
            <v>1932</v>
          </cell>
          <cell r="G34">
            <v>5394.6037940175502</v>
          </cell>
        </row>
      </sheetData>
      <sheetData sheetId="15">
        <row r="17">
          <cell r="B17">
            <v>975</v>
          </cell>
          <cell r="G17">
            <v>4826.1295235158423</v>
          </cell>
        </row>
        <row r="21">
          <cell r="B21">
            <v>975</v>
          </cell>
          <cell r="G21">
            <v>4826.1295235158423</v>
          </cell>
        </row>
        <row r="26">
          <cell r="B26">
            <v>975</v>
          </cell>
          <cell r="G26">
            <v>4826.1295235158423</v>
          </cell>
        </row>
        <row r="33">
          <cell r="B33">
            <v>975</v>
          </cell>
          <cell r="G33">
            <v>4660.1295235158423</v>
          </cell>
        </row>
        <row r="34">
          <cell r="B34">
            <v>3900</v>
          </cell>
          <cell r="G34">
            <v>19138.518094063369</v>
          </cell>
        </row>
      </sheetData>
      <sheetData sheetId="16">
        <row r="17">
          <cell r="V17">
            <v>3237</v>
          </cell>
        </row>
      </sheetData>
      <sheetData sheetId="17">
        <row r="17">
          <cell r="B17">
            <v>475.75</v>
          </cell>
          <cell r="G17">
            <v>7563.3752577171963</v>
          </cell>
        </row>
        <row r="21">
          <cell r="B21">
            <v>475.75</v>
          </cell>
          <cell r="G21">
            <v>1906.8989910505297</v>
          </cell>
        </row>
        <row r="26">
          <cell r="B26">
            <v>475.75</v>
          </cell>
          <cell r="G26">
            <v>1906.8989910505297</v>
          </cell>
        </row>
        <row r="33">
          <cell r="B33">
            <v>475.75</v>
          </cell>
          <cell r="G33">
            <v>1740.8989910505297</v>
          </cell>
        </row>
        <row r="34">
          <cell r="B34">
            <v>1902.9999999999998</v>
          </cell>
          <cell r="G34">
            <v>13118.072230868784</v>
          </cell>
        </row>
      </sheetData>
      <sheetData sheetId="18">
        <row r="17">
          <cell r="V17">
            <v>141</v>
          </cell>
        </row>
      </sheetData>
      <sheetData sheetId="19">
        <row r="17">
          <cell r="BK17">
            <v>234</v>
          </cell>
        </row>
      </sheetData>
      <sheetData sheetId="20">
        <row r="16">
          <cell r="V16">
            <v>911</v>
          </cell>
        </row>
      </sheetData>
      <sheetData sheetId="21">
        <row r="17">
          <cell r="V17">
            <v>2235</v>
          </cell>
        </row>
      </sheetData>
      <sheetData sheetId="22">
        <row r="17">
          <cell r="V17">
            <v>143</v>
          </cell>
        </row>
      </sheetData>
      <sheetData sheetId="23">
        <row r="17">
          <cell r="V17">
            <v>120</v>
          </cell>
        </row>
      </sheetData>
      <sheetData sheetId="24"/>
      <sheetData sheetId="25">
        <row r="17">
          <cell r="V17">
            <v>913</v>
          </cell>
        </row>
      </sheetData>
      <sheetData sheetId="26">
        <row r="17">
          <cell r="B17">
            <v>13362</v>
          </cell>
          <cell r="G17">
            <v>45253.500818250002</v>
          </cell>
          <cell r="H17">
            <v>85</v>
          </cell>
          <cell r="M17">
            <v>1346.1767579245002</v>
          </cell>
          <cell r="N17">
            <v>5</v>
          </cell>
          <cell r="O17">
            <v>325</v>
          </cell>
        </row>
        <row r="21">
          <cell r="B21">
            <v>13362</v>
          </cell>
          <cell r="G21">
            <v>57049.048923790229</v>
          </cell>
          <cell r="H21">
            <v>65</v>
          </cell>
          <cell r="M21">
            <v>926.52796123350004</v>
          </cell>
          <cell r="N21">
            <v>7</v>
          </cell>
          <cell r="O21">
            <v>455</v>
          </cell>
        </row>
        <row r="26">
          <cell r="B26">
            <v>13362</v>
          </cell>
          <cell r="G26">
            <v>33732.540632072007</v>
          </cell>
          <cell r="H26">
            <v>114</v>
          </cell>
          <cell r="M26">
            <v>1881.3468525809999</v>
          </cell>
          <cell r="N26">
            <v>2</v>
          </cell>
          <cell r="O26">
            <v>130</v>
          </cell>
        </row>
        <row r="33">
          <cell r="B33">
            <v>13362</v>
          </cell>
          <cell r="G33">
            <v>33303.897416729102</v>
          </cell>
          <cell r="H33">
            <v>99</v>
          </cell>
          <cell r="M33">
            <v>1699.8133843495</v>
          </cell>
          <cell r="N33">
            <v>5</v>
          </cell>
          <cell r="O33">
            <v>325</v>
          </cell>
        </row>
        <row r="34">
          <cell r="B34">
            <v>53448</v>
          </cell>
          <cell r="G34">
            <v>169338.98779084135</v>
          </cell>
          <cell r="H34">
            <v>363</v>
          </cell>
          <cell r="M34">
            <v>5853.8649560885015</v>
          </cell>
          <cell r="N34">
            <v>19</v>
          </cell>
          <cell r="O34">
            <v>1235</v>
          </cell>
        </row>
      </sheetData>
      <sheetData sheetId="27"/>
      <sheetData sheetId="28">
        <row r="16">
          <cell r="V16">
            <v>48</v>
          </cell>
        </row>
      </sheetData>
      <sheetData sheetId="29"/>
      <sheetData sheetId="30">
        <row r="17">
          <cell r="AC17">
            <v>69</v>
          </cell>
        </row>
      </sheetData>
      <sheetData sheetId="31"/>
      <sheetData sheetId="32"/>
      <sheetData sheetId="33"/>
      <sheetData sheetId="34"/>
      <sheetData sheetId="35"/>
      <sheetData sheetId="36">
        <row r="17">
          <cell r="AC17">
            <v>99</v>
          </cell>
        </row>
      </sheetData>
      <sheetData sheetId="37"/>
      <sheetData sheetId="38"/>
      <sheetData sheetId="39">
        <row r="16">
          <cell r="CC16">
            <v>5</v>
          </cell>
        </row>
      </sheetData>
      <sheetData sheetId="40"/>
      <sheetData sheetId="41">
        <row r="17">
          <cell r="CC17">
            <v>1</v>
          </cell>
        </row>
      </sheetData>
      <sheetData sheetId="42">
        <row r="17">
          <cell r="CC17">
            <v>6</v>
          </cell>
        </row>
      </sheetData>
      <sheetData sheetId="43"/>
      <sheetData sheetId="44">
        <row r="34">
          <cell r="DP34">
            <v>2577.6917900000003</v>
          </cell>
        </row>
      </sheetData>
      <sheetData sheetId="45">
        <row r="34">
          <cell r="DC34">
            <v>523.18329743999993</v>
          </cell>
        </row>
      </sheetData>
      <sheetData sheetId="46"/>
      <sheetData sheetId="47">
        <row r="34">
          <cell r="DP34">
            <v>1593.9</v>
          </cell>
        </row>
      </sheetData>
      <sheetData sheetId="48"/>
      <sheetData sheetId="49"/>
      <sheetData sheetId="50"/>
      <sheetData sheetId="51">
        <row r="13">
          <cell r="G13">
            <v>15427.715160050786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zoomScaleNormal="100" workbookViewId="0">
      <pane ySplit="7" topLeftCell="A8" activePane="bottomLeft" state="frozen"/>
      <selection pane="bottomLeft" activeCell="L1" sqref="L1"/>
    </sheetView>
  </sheetViews>
  <sheetFormatPr defaultRowHeight="12" x14ac:dyDescent="0.2"/>
  <cols>
    <col min="1" max="1" width="16.140625" style="1" customWidth="1"/>
    <col min="2" max="2" width="11.85546875" style="1" customWidth="1"/>
    <col min="3" max="3" width="7.140625" style="1" customWidth="1"/>
    <col min="4" max="4" width="6.7109375" style="1" customWidth="1"/>
    <col min="5" max="5" width="9.85546875" style="1" customWidth="1"/>
    <col min="6" max="6" width="6.7109375" style="1" customWidth="1"/>
    <col min="7" max="8" width="6.85546875" style="1" customWidth="1"/>
    <col min="9" max="9" width="7.85546875" style="1" customWidth="1"/>
    <col min="10" max="10" width="7.140625" style="1" customWidth="1"/>
    <col min="11" max="12" width="9.42578125" style="1" bestFit="1" customWidth="1"/>
    <col min="13" max="15" width="9" style="1" bestFit="1" customWidth="1"/>
    <col min="16" max="16384" width="9.140625" style="1"/>
  </cols>
  <sheetData>
    <row r="1" spans="1:15" x14ac:dyDescent="0.2">
      <c r="A1" s="2"/>
      <c r="B1" s="3"/>
      <c r="C1" s="3"/>
      <c r="D1" s="3"/>
      <c r="E1" s="3"/>
      <c r="F1" s="4"/>
      <c r="G1" s="4"/>
      <c r="H1" s="4"/>
      <c r="I1" s="4"/>
      <c r="J1" s="4"/>
      <c r="L1" s="1" t="s">
        <v>37</v>
      </c>
      <c r="N1" s="4"/>
      <c r="O1" s="4"/>
    </row>
    <row r="2" spans="1:15" x14ac:dyDescent="0.2">
      <c r="A2" s="2"/>
      <c r="B2" s="3"/>
      <c r="C2" s="3"/>
      <c r="D2" s="3"/>
      <c r="E2" s="3"/>
      <c r="F2" s="4"/>
      <c r="G2" s="4"/>
      <c r="H2" s="4"/>
      <c r="I2" s="4"/>
      <c r="J2" s="4"/>
      <c r="L2" s="1" t="s">
        <v>35</v>
      </c>
      <c r="N2" s="4"/>
      <c r="O2" s="4"/>
    </row>
    <row r="3" spans="1:15" x14ac:dyDescent="0.2">
      <c r="A3" s="2"/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32.25" customHeight="1" x14ac:dyDescent="0.2">
      <c r="A4" s="19" t="s">
        <v>36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5" spans="1:15" x14ac:dyDescent="0.2">
      <c r="A5" s="20" t="s">
        <v>0</v>
      </c>
      <c r="B5" s="22" t="s">
        <v>1</v>
      </c>
      <c r="C5" s="22" t="s">
        <v>2</v>
      </c>
      <c r="D5" s="18" t="s">
        <v>3</v>
      </c>
      <c r="E5" s="18" t="s">
        <v>4</v>
      </c>
      <c r="F5" s="18" t="s">
        <v>5</v>
      </c>
      <c r="G5" s="18"/>
      <c r="H5" s="18"/>
      <c r="I5" s="18"/>
      <c r="J5" s="18"/>
      <c r="K5" s="18"/>
      <c r="L5" s="18"/>
      <c r="M5" s="18"/>
      <c r="N5" s="18"/>
      <c r="O5" s="18"/>
    </row>
    <row r="6" spans="1:15" x14ac:dyDescent="0.2">
      <c r="A6" s="21"/>
      <c r="B6" s="23"/>
      <c r="C6" s="23"/>
      <c r="D6" s="18"/>
      <c r="E6" s="18"/>
      <c r="F6" s="18" t="s">
        <v>3</v>
      </c>
      <c r="G6" s="18"/>
      <c r="H6" s="18"/>
      <c r="I6" s="18"/>
      <c r="J6" s="18"/>
      <c r="K6" s="18" t="s">
        <v>4</v>
      </c>
      <c r="L6" s="18"/>
      <c r="M6" s="18"/>
      <c r="N6" s="18"/>
      <c r="O6" s="18"/>
    </row>
    <row r="7" spans="1:15" ht="48" x14ac:dyDescent="0.2">
      <c r="A7" s="21"/>
      <c r="B7" s="23"/>
      <c r="C7" s="23"/>
      <c r="D7" s="22"/>
      <c r="E7" s="22"/>
      <c r="F7" s="5" t="s">
        <v>6</v>
      </c>
      <c r="G7" s="5" t="s">
        <v>7</v>
      </c>
      <c r="H7" s="5" t="s">
        <v>8</v>
      </c>
      <c r="I7" s="5" t="s">
        <v>9</v>
      </c>
      <c r="J7" s="5" t="s">
        <v>10</v>
      </c>
      <c r="K7" s="5" t="s">
        <v>6</v>
      </c>
      <c r="L7" s="5" t="s">
        <v>7</v>
      </c>
      <c r="M7" s="5" t="s">
        <v>8</v>
      </c>
      <c r="N7" s="5" t="s">
        <v>9</v>
      </c>
      <c r="O7" s="5" t="s">
        <v>10</v>
      </c>
    </row>
    <row r="8" spans="1:15" ht="15.2" customHeight="1" x14ac:dyDescent="0.2">
      <c r="A8" s="24" t="s">
        <v>11</v>
      </c>
      <c r="B8" s="6" t="s">
        <v>12</v>
      </c>
      <c r="C8" s="6" t="s">
        <v>13</v>
      </c>
      <c r="D8" s="6">
        <f>'[1]Б-Т'!B34</f>
        <v>2731.9999999999995</v>
      </c>
      <c r="E8" s="7">
        <f>'[1]Б-Т'!G34</f>
        <v>15427.715160050786</v>
      </c>
      <c r="F8" s="6">
        <f>G8+H8+I8+J8</f>
        <v>2732</v>
      </c>
      <c r="G8" s="8">
        <f>'[1]Б-Т'!B17</f>
        <v>683</v>
      </c>
      <c r="H8" s="8">
        <f>'[1]Б-Т'!B21</f>
        <v>683</v>
      </c>
      <c r="I8" s="8">
        <f>'[1]Б-Т'!B26</f>
        <v>683</v>
      </c>
      <c r="J8" s="8">
        <f>'[1]Б-Т'!B33</f>
        <v>683</v>
      </c>
      <c r="K8" s="6">
        <f>L8+M8+N8+O8</f>
        <v>15427.715160050788</v>
      </c>
      <c r="L8" s="7">
        <f>'[1]Б-Т'!G17</f>
        <v>7762.4931800156264</v>
      </c>
      <c r="M8" s="7">
        <f>'[1]Б-Т'!G21</f>
        <v>2610.4073266783867</v>
      </c>
      <c r="N8" s="7">
        <f>'[1]Б-Т'!G26</f>
        <v>2610.4073266783867</v>
      </c>
      <c r="O8" s="7">
        <f>'[1]Б-Т'!G33</f>
        <v>2444.4073266783871</v>
      </c>
    </row>
    <row r="9" spans="1:15" x14ac:dyDescent="0.2">
      <c r="A9" s="25"/>
      <c r="B9" s="26" t="s">
        <v>14</v>
      </c>
      <c r="C9" s="27"/>
      <c r="D9" s="9">
        <f>D8</f>
        <v>2731.9999999999995</v>
      </c>
      <c r="E9" s="10">
        <f t="shared" ref="E9:N9" si="0">E8</f>
        <v>15427.715160050786</v>
      </c>
      <c r="F9" s="9">
        <f t="shared" si="0"/>
        <v>2732</v>
      </c>
      <c r="G9" s="9">
        <f t="shared" si="0"/>
        <v>683</v>
      </c>
      <c r="H9" s="9">
        <f t="shared" si="0"/>
        <v>683</v>
      </c>
      <c r="I9" s="9">
        <f t="shared" si="0"/>
        <v>683</v>
      </c>
      <c r="J9" s="9">
        <f t="shared" si="0"/>
        <v>683</v>
      </c>
      <c r="K9" s="9">
        <f t="shared" si="0"/>
        <v>15427.715160050788</v>
      </c>
      <c r="L9" s="10">
        <f t="shared" si="0"/>
        <v>7762.4931800156264</v>
      </c>
      <c r="M9" s="10">
        <f t="shared" si="0"/>
        <v>2610.4073266783867</v>
      </c>
      <c r="N9" s="10">
        <f t="shared" si="0"/>
        <v>2610.4073266783867</v>
      </c>
      <c r="O9" s="10">
        <f>O8</f>
        <v>2444.4073266783871</v>
      </c>
    </row>
    <row r="10" spans="1:15" ht="13.9" customHeight="1" x14ac:dyDescent="0.2">
      <c r="A10" s="24" t="s">
        <v>15</v>
      </c>
      <c r="B10" s="6" t="s">
        <v>12</v>
      </c>
      <c r="C10" s="6" t="s">
        <v>13</v>
      </c>
      <c r="D10" s="6">
        <f>'[1]Б-Х'!B33</f>
        <v>7299.9999999999991</v>
      </c>
      <c r="E10" s="7">
        <f>'[1]Б-Х'!G33</f>
        <v>39131.549092915011</v>
      </c>
      <c r="F10" s="6">
        <f>G10+H10+I10+J10</f>
        <v>7300</v>
      </c>
      <c r="G10" s="8">
        <f>'[1]Б-Х'!B16</f>
        <v>1825</v>
      </c>
      <c r="H10" s="8">
        <f>'[1]Б-Х'!B20</f>
        <v>1825</v>
      </c>
      <c r="I10" s="8">
        <f>'[1]Б-Х'!B25</f>
        <v>1825</v>
      </c>
      <c r="J10" s="8">
        <f>'[1]Б-Х'!B32</f>
        <v>1825</v>
      </c>
      <c r="K10" s="7">
        <f>L10+M10+N10+O10</f>
        <v>39131.549092915011</v>
      </c>
      <c r="L10" s="7">
        <f>'[1]Б-Х'!G16</f>
        <v>25062.844008749449</v>
      </c>
      <c r="M10" s="7">
        <f>'[1]Б-Х'!G20</f>
        <v>5771.3525420827837</v>
      </c>
      <c r="N10" s="7">
        <f>'[1]Б-Х'!G25</f>
        <v>4747.568361388523</v>
      </c>
      <c r="O10" s="7">
        <f>'[1]Б-Х'!G32</f>
        <v>3549.7841806942611</v>
      </c>
    </row>
    <row r="11" spans="1:15" ht="11.45" customHeight="1" x14ac:dyDescent="0.2">
      <c r="A11" s="28"/>
      <c r="B11" s="11" t="s">
        <v>16</v>
      </c>
      <c r="C11" s="6" t="s">
        <v>13</v>
      </c>
      <c r="D11" s="6">
        <f>'[1]Б-Х'!H33</f>
        <v>25</v>
      </c>
      <c r="E11" s="7">
        <f>'[1]Б-Х'!M33</f>
        <v>650.69139262200008</v>
      </c>
      <c r="F11" s="6">
        <f>G11+H11+I11+J11</f>
        <v>25</v>
      </c>
      <c r="G11" s="8">
        <f>'[1]Б-Х'!H16</f>
        <v>4</v>
      </c>
      <c r="H11" s="8">
        <f>'[1]Б-Х'!H20</f>
        <v>3</v>
      </c>
      <c r="I11" s="8">
        <f>'[1]Б-Х'!H25</f>
        <v>9</v>
      </c>
      <c r="J11" s="8">
        <f>'[1]Б-Х'!H32</f>
        <v>9</v>
      </c>
      <c r="K11" s="7">
        <f>L11+M11+N11+O11</f>
        <v>650.69139262200008</v>
      </c>
      <c r="L11" s="7">
        <f>'[1]Б-Х'!M16</f>
        <v>89.58794536100001</v>
      </c>
      <c r="M11" s="7">
        <f>'[1]Б-Х'!M20</f>
        <v>75.442480304000014</v>
      </c>
      <c r="N11" s="7">
        <f>'[1]Б-Х'!M25</f>
        <v>242.83048347850001</v>
      </c>
      <c r="O11" s="7">
        <f>'[1]Б-Х'!M32</f>
        <v>242.83048347850001</v>
      </c>
    </row>
    <row r="12" spans="1:15" x14ac:dyDescent="0.2">
      <c r="A12" s="25"/>
      <c r="B12" s="26" t="s">
        <v>14</v>
      </c>
      <c r="C12" s="27"/>
      <c r="D12" s="9">
        <f>D11+D10</f>
        <v>7324.9999999999991</v>
      </c>
      <c r="E12" s="10">
        <f t="shared" ref="E12:O12" si="1">E11+E10</f>
        <v>39782.240485537011</v>
      </c>
      <c r="F12" s="9">
        <f t="shared" si="1"/>
        <v>7325</v>
      </c>
      <c r="G12" s="9">
        <f t="shared" si="1"/>
        <v>1829</v>
      </c>
      <c r="H12" s="9">
        <f t="shared" si="1"/>
        <v>1828</v>
      </c>
      <c r="I12" s="9">
        <f t="shared" si="1"/>
        <v>1834</v>
      </c>
      <c r="J12" s="9">
        <f t="shared" si="1"/>
        <v>1834</v>
      </c>
      <c r="K12" s="10">
        <f t="shared" si="1"/>
        <v>39782.240485537011</v>
      </c>
      <c r="L12" s="10">
        <f t="shared" si="1"/>
        <v>25152.431954110449</v>
      </c>
      <c r="M12" s="10">
        <f t="shared" si="1"/>
        <v>5846.7950223867838</v>
      </c>
      <c r="N12" s="10">
        <f t="shared" si="1"/>
        <v>4990.3988448670234</v>
      </c>
      <c r="O12" s="10">
        <f t="shared" si="1"/>
        <v>3792.614664172761</v>
      </c>
    </row>
    <row r="13" spans="1:15" ht="13.35" customHeight="1" x14ac:dyDescent="0.2">
      <c r="A13" s="29" t="s">
        <v>17</v>
      </c>
      <c r="B13" s="6" t="s">
        <v>12</v>
      </c>
      <c r="C13" s="6" t="s">
        <v>13</v>
      </c>
      <c r="D13" s="6">
        <f>'[1]Д-Х'!B34</f>
        <v>5000.0000000000009</v>
      </c>
      <c r="E13" s="7">
        <f>'[1]Д-Х'!G34</f>
        <v>17244.9840004016</v>
      </c>
      <c r="F13" s="6">
        <f>G13+H13+I13+J13</f>
        <v>5000</v>
      </c>
      <c r="G13" s="8">
        <f>'[1]Д-Х'!B17</f>
        <v>1250</v>
      </c>
      <c r="H13" s="8">
        <f>'[1]Д-Х'!B21</f>
        <v>1250</v>
      </c>
      <c r="I13" s="8">
        <f>'[1]Д-Х'!B26</f>
        <v>1250</v>
      </c>
      <c r="J13" s="8">
        <f>'[1]Д-Х'!B33</f>
        <v>1250</v>
      </c>
      <c r="K13" s="6">
        <f>L13+M13+N13+O13</f>
        <v>17244.9840004016</v>
      </c>
      <c r="L13" s="7">
        <f>'[1]Д-Х'!G17</f>
        <v>6347.4979167670654</v>
      </c>
      <c r="M13" s="7">
        <f>'[1]Д-Х'!G21</f>
        <v>3687.8286945448444</v>
      </c>
      <c r="N13" s="7">
        <f>'[1]Д-Х'!G26</f>
        <v>3687.8286945448444</v>
      </c>
      <c r="O13" s="7">
        <f>'[1]Д-Х'!G33</f>
        <v>3521.8286945448444</v>
      </c>
    </row>
    <row r="14" spans="1:15" x14ac:dyDescent="0.2">
      <c r="A14" s="30"/>
      <c r="B14" s="26" t="s">
        <v>14</v>
      </c>
      <c r="C14" s="27"/>
      <c r="D14" s="9">
        <f>D13</f>
        <v>5000.0000000000009</v>
      </c>
      <c r="E14" s="10">
        <f t="shared" ref="E14:O14" si="2">E13</f>
        <v>17244.9840004016</v>
      </c>
      <c r="F14" s="9">
        <f t="shared" si="2"/>
        <v>5000</v>
      </c>
      <c r="G14" s="9">
        <f t="shared" si="2"/>
        <v>1250</v>
      </c>
      <c r="H14" s="9">
        <f t="shared" si="2"/>
        <v>1250</v>
      </c>
      <c r="I14" s="9">
        <f t="shared" si="2"/>
        <v>1250</v>
      </c>
      <c r="J14" s="9">
        <f t="shared" si="2"/>
        <v>1250</v>
      </c>
      <c r="K14" s="9">
        <f t="shared" si="2"/>
        <v>17244.9840004016</v>
      </c>
      <c r="L14" s="10">
        <f t="shared" si="2"/>
        <v>6347.4979167670654</v>
      </c>
      <c r="M14" s="10">
        <f t="shared" si="2"/>
        <v>3687.8286945448444</v>
      </c>
      <c r="N14" s="10">
        <f t="shared" si="2"/>
        <v>3687.8286945448444</v>
      </c>
      <c r="O14" s="10">
        <f t="shared" si="2"/>
        <v>3521.8286945448444</v>
      </c>
    </row>
    <row r="15" spans="1:15" ht="13.9" customHeight="1" x14ac:dyDescent="0.2">
      <c r="A15" s="29" t="s">
        <v>18</v>
      </c>
      <c r="B15" s="6" t="s">
        <v>12</v>
      </c>
      <c r="C15" s="6" t="s">
        <v>13</v>
      </c>
      <c r="D15" s="6">
        <f>'[1]К-Х'!B33</f>
        <v>2450</v>
      </c>
      <c r="E15" s="7">
        <f>'[1]К-Х'!G33</f>
        <v>11805.720376216485</v>
      </c>
      <c r="F15" s="6">
        <f>G15+H15+I15+J15</f>
        <v>2450</v>
      </c>
      <c r="G15" s="8">
        <f>'[1]К-Х'!B16</f>
        <v>612.5</v>
      </c>
      <c r="H15" s="8">
        <f>'[1]К-Х'!B20</f>
        <v>612.5</v>
      </c>
      <c r="I15" s="8">
        <f>'[1]К-Х'!B25</f>
        <v>612.5</v>
      </c>
      <c r="J15" s="8">
        <f>'[1]К-Х'!B32</f>
        <v>612.5</v>
      </c>
      <c r="K15" s="6">
        <f>L15+M15+N15+O15</f>
        <v>11805.720376216485</v>
      </c>
      <c r="L15" s="7">
        <f>'[1]К-Х'!G16</f>
        <v>9887.7798940541215</v>
      </c>
      <c r="M15" s="7">
        <f>'[1]К-Х'!G20</f>
        <v>694.64682738745478</v>
      </c>
      <c r="N15" s="7">
        <f>'[1]К-Х'!G25</f>
        <v>694.64682738745478</v>
      </c>
      <c r="O15" s="7">
        <f>'[1]К-Х'!G32</f>
        <v>528.64682738745466</v>
      </c>
    </row>
    <row r="16" spans="1:15" x14ac:dyDescent="0.2">
      <c r="A16" s="30"/>
      <c r="B16" s="26" t="s">
        <v>14</v>
      </c>
      <c r="C16" s="27"/>
      <c r="D16" s="9">
        <f>D15</f>
        <v>2450</v>
      </c>
      <c r="E16" s="10">
        <f t="shared" ref="E16:O16" si="3">E15</f>
        <v>11805.720376216485</v>
      </c>
      <c r="F16" s="9">
        <f t="shared" si="3"/>
        <v>2450</v>
      </c>
      <c r="G16" s="9">
        <f t="shared" si="3"/>
        <v>612.5</v>
      </c>
      <c r="H16" s="9">
        <f t="shared" si="3"/>
        <v>612.5</v>
      </c>
      <c r="I16" s="9">
        <f t="shared" si="3"/>
        <v>612.5</v>
      </c>
      <c r="J16" s="9">
        <f t="shared" si="3"/>
        <v>612.5</v>
      </c>
      <c r="K16" s="9">
        <f t="shared" si="3"/>
        <v>11805.720376216485</v>
      </c>
      <c r="L16" s="10">
        <f t="shared" si="3"/>
        <v>9887.7798940541215</v>
      </c>
      <c r="M16" s="10">
        <f t="shared" si="3"/>
        <v>694.64682738745478</v>
      </c>
      <c r="N16" s="10">
        <f t="shared" si="3"/>
        <v>694.64682738745478</v>
      </c>
      <c r="O16" s="10">
        <f t="shared" si="3"/>
        <v>528.64682738745466</v>
      </c>
    </row>
    <row r="17" spans="1:15" ht="14.45" customHeight="1" x14ac:dyDescent="0.2">
      <c r="A17" s="29" t="s">
        <v>19</v>
      </c>
      <c r="B17" s="6" t="s">
        <v>12</v>
      </c>
      <c r="C17" s="6" t="s">
        <v>13</v>
      </c>
      <c r="D17" s="6">
        <f>'[1]М-Т'!B33</f>
        <v>1959</v>
      </c>
      <c r="E17" s="7">
        <f>'[1]М-Т'!G33</f>
        <v>14481.03430031686</v>
      </c>
      <c r="F17" s="6">
        <f>G17+H17+I17+J17</f>
        <v>1959</v>
      </c>
      <c r="G17" s="8">
        <f>'[1]М-Т'!B16</f>
        <v>489.75</v>
      </c>
      <c r="H17" s="8">
        <f>'[1]М-Т'!B20</f>
        <v>489.75</v>
      </c>
      <c r="I17" s="8">
        <f>'[1]М-Т'!B25</f>
        <v>489.75</v>
      </c>
      <c r="J17" s="8">
        <f>'[1]М-Т'!B32</f>
        <v>489.75</v>
      </c>
      <c r="K17" s="6">
        <f>L17+M17+N17+O17</f>
        <v>14481.03430031686</v>
      </c>
      <c r="L17" s="7">
        <f>'[1]М-Т'!G16</f>
        <v>5922.976924796978</v>
      </c>
      <c r="M17" s="7">
        <f>'[1]М-Т'!G20</f>
        <v>1674.6857877599405</v>
      </c>
      <c r="N17" s="7">
        <f>'[1]М-Т'!G25</f>
        <v>2974.6857918399601</v>
      </c>
      <c r="O17" s="7">
        <f>'[1]М-Т'!G32</f>
        <v>3908.6857959199801</v>
      </c>
    </row>
    <row r="18" spans="1:15" x14ac:dyDescent="0.2">
      <c r="A18" s="30"/>
      <c r="B18" s="26" t="s">
        <v>14</v>
      </c>
      <c r="C18" s="27"/>
      <c r="D18" s="9">
        <f>D17</f>
        <v>1959</v>
      </c>
      <c r="E18" s="10">
        <f t="shared" ref="E18:N18" si="4">E17</f>
        <v>14481.03430031686</v>
      </c>
      <c r="F18" s="9">
        <f t="shared" si="4"/>
        <v>1959</v>
      </c>
      <c r="G18" s="9">
        <f t="shared" si="4"/>
        <v>489.75</v>
      </c>
      <c r="H18" s="9">
        <f t="shared" si="4"/>
        <v>489.75</v>
      </c>
      <c r="I18" s="9">
        <f t="shared" si="4"/>
        <v>489.75</v>
      </c>
      <c r="J18" s="9">
        <f t="shared" si="4"/>
        <v>489.75</v>
      </c>
      <c r="K18" s="9">
        <f t="shared" si="4"/>
        <v>14481.03430031686</v>
      </c>
      <c r="L18" s="10">
        <f t="shared" si="4"/>
        <v>5922.976924796978</v>
      </c>
      <c r="M18" s="10">
        <f t="shared" si="4"/>
        <v>1674.6857877599405</v>
      </c>
      <c r="N18" s="10">
        <f t="shared" si="4"/>
        <v>2974.6857918399601</v>
      </c>
      <c r="O18" s="10">
        <f>O17</f>
        <v>3908.6857959199801</v>
      </c>
    </row>
    <row r="19" spans="1:15" ht="14.45" customHeight="1" x14ac:dyDescent="0.2">
      <c r="A19" s="29" t="s">
        <v>20</v>
      </c>
      <c r="B19" s="6" t="s">
        <v>12</v>
      </c>
      <c r="C19" s="6" t="s">
        <v>13</v>
      </c>
      <c r="D19" s="6">
        <f>[1]Овюр!B34</f>
        <v>2172</v>
      </c>
      <c r="E19" s="7">
        <f>[1]Овюр!G34</f>
        <v>12047.657673885649</v>
      </c>
      <c r="F19" s="6">
        <f>G19+H19+I19+J19</f>
        <v>2172</v>
      </c>
      <c r="G19" s="8">
        <f>[1]Овюр!B17</f>
        <v>543</v>
      </c>
      <c r="H19" s="8">
        <f>[1]Овюр!B21</f>
        <v>543</v>
      </c>
      <c r="I19" s="8">
        <f>[1]Овюр!B26</f>
        <v>543</v>
      </c>
      <c r="J19" s="8">
        <f>[1]Овюр!B33</f>
        <v>543</v>
      </c>
      <c r="K19" s="6">
        <f>L19+M19+N19+O19</f>
        <v>12047.657673885649</v>
      </c>
      <c r="L19" s="7">
        <f>[1]Овюр!G17</f>
        <v>3895.8755177766006</v>
      </c>
      <c r="M19" s="7">
        <f>[1]Овюр!G21</f>
        <v>3895.8755177765993</v>
      </c>
      <c r="N19" s="7">
        <f>[1]Овюр!G26</f>
        <v>2447.9377588882999</v>
      </c>
      <c r="O19" s="7">
        <f>[1]Овюр!G33</f>
        <v>1807.9688794441499</v>
      </c>
    </row>
    <row r="20" spans="1:15" x14ac:dyDescent="0.2">
      <c r="A20" s="30"/>
      <c r="B20" s="26" t="s">
        <v>14</v>
      </c>
      <c r="C20" s="27"/>
      <c r="D20" s="9">
        <f>D19</f>
        <v>2172</v>
      </c>
      <c r="E20" s="10">
        <f t="shared" ref="E20:O20" si="5">E19</f>
        <v>12047.657673885649</v>
      </c>
      <c r="F20" s="9">
        <f t="shared" si="5"/>
        <v>2172</v>
      </c>
      <c r="G20" s="9">
        <f t="shared" si="5"/>
        <v>543</v>
      </c>
      <c r="H20" s="9">
        <f t="shared" si="5"/>
        <v>543</v>
      </c>
      <c r="I20" s="9">
        <f t="shared" si="5"/>
        <v>543</v>
      </c>
      <c r="J20" s="9">
        <f t="shared" si="5"/>
        <v>543</v>
      </c>
      <c r="K20" s="9">
        <f t="shared" si="5"/>
        <v>12047.657673885649</v>
      </c>
      <c r="L20" s="10">
        <f t="shared" si="5"/>
        <v>3895.8755177766006</v>
      </c>
      <c r="M20" s="10">
        <f t="shared" si="5"/>
        <v>3895.8755177765993</v>
      </c>
      <c r="N20" s="10">
        <f t="shared" si="5"/>
        <v>2447.9377588882999</v>
      </c>
      <c r="O20" s="10">
        <f t="shared" si="5"/>
        <v>1807.9688794441499</v>
      </c>
    </row>
    <row r="21" spans="1:15" ht="13.9" customHeight="1" x14ac:dyDescent="0.2">
      <c r="A21" s="29" t="s">
        <v>21</v>
      </c>
      <c r="B21" s="6" t="s">
        <v>12</v>
      </c>
      <c r="C21" s="6" t="s">
        <v>13</v>
      </c>
      <c r="D21" s="6">
        <f>'[1]П-Х'!B33</f>
        <v>3649.9999999999995</v>
      </c>
      <c r="E21" s="7">
        <f>'[1]П-Х'!G33</f>
        <v>25313.171646175018</v>
      </c>
      <c r="F21" s="6">
        <f>G21+H21+I21+J21</f>
        <v>3650</v>
      </c>
      <c r="G21" s="8">
        <f>'[1]П-Х'!B16</f>
        <v>912.5</v>
      </c>
      <c r="H21" s="8">
        <f>'[1]П-Х'!B20</f>
        <v>912.5</v>
      </c>
      <c r="I21" s="8">
        <f>'[1]П-Х'!B25</f>
        <v>912.5</v>
      </c>
      <c r="J21" s="8">
        <f>'[1]П-Х'!B32</f>
        <v>912.5</v>
      </c>
      <c r="K21" s="6">
        <f>L21+M21+N21+O21</f>
        <v>25313.171646175022</v>
      </c>
      <c r="L21" s="7">
        <f>'[1]П-Х'!G16</f>
        <v>20609.118811543754</v>
      </c>
      <c r="M21" s="7">
        <f>'[1]П-Х'!G20</f>
        <v>1623.3509448770906</v>
      </c>
      <c r="N21" s="7">
        <f>'[1]П-Х'!G25</f>
        <v>1623.3509448770906</v>
      </c>
      <c r="O21" s="7">
        <f>'[1]П-Х'!G32</f>
        <v>1457.3509448770906</v>
      </c>
    </row>
    <row r="22" spans="1:15" x14ac:dyDescent="0.2">
      <c r="A22" s="30"/>
      <c r="B22" s="26" t="s">
        <v>14</v>
      </c>
      <c r="C22" s="27"/>
      <c r="D22" s="9">
        <f>D21</f>
        <v>3649.9999999999995</v>
      </c>
      <c r="E22" s="10">
        <f t="shared" ref="E22:O22" si="6">E21</f>
        <v>25313.171646175018</v>
      </c>
      <c r="F22" s="9">
        <f t="shared" si="6"/>
        <v>3650</v>
      </c>
      <c r="G22" s="9">
        <f t="shared" si="6"/>
        <v>912.5</v>
      </c>
      <c r="H22" s="9">
        <f t="shared" si="6"/>
        <v>912.5</v>
      </c>
      <c r="I22" s="9">
        <f t="shared" si="6"/>
        <v>912.5</v>
      </c>
      <c r="J22" s="9">
        <f t="shared" si="6"/>
        <v>912.5</v>
      </c>
      <c r="K22" s="9">
        <f t="shared" si="6"/>
        <v>25313.171646175022</v>
      </c>
      <c r="L22" s="10">
        <f t="shared" si="6"/>
        <v>20609.118811543754</v>
      </c>
      <c r="M22" s="10">
        <f t="shared" si="6"/>
        <v>1623.3509448770906</v>
      </c>
      <c r="N22" s="10">
        <f t="shared" si="6"/>
        <v>1623.3509448770906</v>
      </c>
      <c r="O22" s="10">
        <f t="shared" si="6"/>
        <v>1457.3509448770906</v>
      </c>
    </row>
    <row r="23" spans="1:15" ht="13.9" customHeight="1" x14ac:dyDescent="0.2">
      <c r="A23" s="29" t="s">
        <v>22</v>
      </c>
      <c r="B23" s="6" t="s">
        <v>12</v>
      </c>
      <c r="C23" s="6" t="s">
        <v>13</v>
      </c>
      <c r="D23" s="6">
        <f>'[1]С-Х'!B34</f>
        <v>3559.9999999999995</v>
      </c>
      <c r="E23" s="7">
        <f>'[1]С-Х'!G34</f>
        <v>17397.911720449363</v>
      </c>
      <c r="F23" s="6">
        <f>G23+H23+I23+J23</f>
        <v>3560</v>
      </c>
      <c r="G23" s="8">
        <f>'[1]С-Х'!B17</f>
        <v>890</v>
      </c>
      <c r="H23" s="8">
        <f>'[1]С-Х'!B21</f>
        <v>890</v>
      </c>
      <c r="I23" s="8">
        <f>'[1]С-Х'!B26</f>
        <v>890</v>
      </c>
      <c r="J23" s="8">
        <f>'[1]С-Х'!B33</f>
        <v>890</v>
      </c>
      <c r="K23" s="6">
        <f>L23+M23+N23+O23</f>
        <v>17397.911720449363</v>
      </c>
      <c r="L23" s="7">
        <f>'[1]С-Х'!G17</f>
        <v>10014.22666237201</v>
      </c>
      <c r="M23" s="7">
        <f>'[1]С-Х'!G21</f>
        <v>3024.8425290386758</v>
      </c>
      <c r="N23" s="7">
        <f>'[1]С-Х'!G26</f>
        <v>2516.5616860257842</v>
      </c>
      <c r="O23" s="7">
        <f>'[1]С-Х'!G33</f>
        <v>1842.2808430128921</v>
      </c>
    </row>
    <row r="24" spans="1:15" x14ac:dyDescent="0.2">
      <c r="A24" s="30"/>
      <c r="B24" s="26" t="s">
        <v>14</v>
      </c>
      <c r="C24" s="27"/>
      <c r="D24" s="9">
        <f>D23</f>
        <v>3559.9999999999995</v>
      </c>
      <c r="E24" s="10">
        <f t="shared" ref="E24:O24" si="7">E23</f>
        <v>17397.911720449363</v>
      </c>
      <c r="F24" s="9">
        <f t="shared" si="7"/>
        <v>3560</v>
      </c>
      <c r="G24" s="9">
        <f t="shared" si="7"/>
        <v>890</v>
      </c>
      <c r="H24" s="9">
        <f t="shared" si="7"/>
        <v>890</v>
      </c>
      <c r="I24" s="9">
        <f t="shared" si="7"/>
        <v>890</v>
      </c>
      <c r="J24" s="9">
        <f t="shared" si="7"/>
        <v>890</v>
      </c>
      <c r="K24" s="9">
        <f t="shared" si="7"/>
        <v>17397.911720449363</v>
      </c>
      <c r="L24" s="10">
        <f t="shared" si="7"/>
        <v>10014.22666237201</v>
      </c>
      <c r="M24" s="10">
        <f t="shared" si="7"/>
        <v>3024.8425290386758</v>
      </c>
      <c r="N24" s="10">
        <f t="shared" si="7"/>
        <v>2516.5616860257842</v>
      </c>
      <c r="O24" s="10">
        <f t="shared" si="7"/>
        <v>1842.2808430128921</v>
      </c>
    </row>
    <row r="25" spans="1:15" ht="14.45" customHeight="1" x14ac:dyDescent="0.2">
      <c r="A25" s="29" t="s">
        <v>23</v>
      </c>
      <c r="B25" s="6" t="s">
        <v>12</v>
      </c>
      <c r="C25" s="6" t="s">
        <v>13</v>
      </c>
      <c r="D25" s="6">
        <f>[1]Танды!B34</f>
        <v>3016.0000000000005</v>
      </c>
      <c r="E25" s="7">
        <f>[1]Танды!G34</f>
        <v>12848.875104783914</v>
      </c>
      <c r="F25" s="6">
        <f>G25+H25+I25+J25</f>
        <v>3016</v>
      </c>
      <c r="G25" s="8">
        <f>[1]Танды!B17</f>
        <v>754</v>
      </c>
      <c r="H25" s="8">
        <f>[1]Танды!B21</f>
        <v>754</v>
      </c>
      <c r="I25" s="8">
        <f>[1]Танды!B26</f>
        <v>754</v>
      </c>
      <c r="J25" s="8">
        <f>[1]Танды!B33</f>
        <v>754</v>
      </c>
      <c r="K25" s="6">
        <f>L25+M25+N25+O25</f>
        <v>12848.875104783916</v>
      </c>
      <c r="L25" s="7">
        <f>[1]Танды!G17</f>
        <v>3253.718776195979</v>
      </c>
      <c r="M25" s="7">
        <f>[1]Танды!G21</f>
        <v>3253.718776195979</v>
      </c>
      <c r="N25" s="7">
        <f>[1]Танды!G26</f>
        <v>3253.718776195979</v>
      </c>
      <c r="O25" s="7">
        <f>[1]Танды!G33</f>
        <v>3087.718776195979</v>
      </c>
    </row>
    <row r="26" spans="1:15" ht="14.45" customHeight="1" x14ac:dyDescent="0.2">
      <c r="A26" s="30"/>
      <c r="B26" s="26" t="s">
        <v>14</v>
      </c>
      <c r="C26" s="27"/>
      <c r="D26" s="9">
        <f>D25</f>
        <v>3016.0000000000005</v>
      </c>
      <c r="E26" s="10">
        <f t="shared" ref="E26:O26" si="8">E25</f>
        <v>12848.875104783914</v>
      </c>
      <c r="F26" s="9">
        <f t="shared" si="8"/>
        <v>3016</v>
      </c>
      <c r="G26" s="9">
        <f t="shared" si="8"/>
        <v>754</v>
      </c>
      <c r="H26" s="9">
        <f t="shared" si="8"/>
        <v>754</v>
      </c>
      <c r="I26" s="9">
        <f t="shared" si="8"/>
        <v>754</v>
      </c>
      <c r="J26" s="9">
        <f t="shared" si="8"/>
        <v>754</v>
      </c>
      <c r="K26" s="9">
        <f t="shared" si="8"/>
        <v>12848.875104783916</v>
      </c>
      <c r="L26" s="10">
        <f t="shared" si="8"/>
        <v>3253.718776195979</v>
      </c>
      <c r="M26" s="10">
        <f t="shared" si="8"/>
        <v>3253.718776195979</v>
      </c>
      <c r="N26" s="10">
        <f t="shared" si="8"/>
        <v>3253.718776195979</v>
      </c>
      <c r="O26" s="10">
        <f t="shared" si="8"/>
        <v>3087.718776195979</v>
      </c>
    </row>
    <row r="27" spans="1:15" ht="12.6" customHeight="1" x14ac:dyDescent="0.2">
      <c r="A27" s="29" t="s">
        <v>24</v>
      </c>
      <c r="B27" s="6" t="s">
        <v>12</v>
      </c>
      <c r="C27" s="6" t="s">
        <v>13</v>
      </c>
      <c r="D27" s="6">
        <f>'[1]Тере-Х'!B34</f>
        <v>682.00000000000011</v>
      </c>
      <c r="E27" s="7">
        <f>'[1]Тере-Х'!G34</f>
        <v>6067.4374190845747</v>
      </c>
      <c r="F27" s="6">
        <f>G27+H27+I27+J27</f>
        <v>682</v>
      </c>
      <c r="G27" s="8">
        <f>'[1]Тере-Х'!B17</f>
        <v>170.5</v>
      </c>
      <c r="H27" s="8">
        <f>'[1]Тере-Х'!B21</f>
        <v>170.5</v>
      </c>
      <c r="I27" s="8">
        <f>'[1]Тере-Х'!B26</f>
        <v>170.5</v>
      </c>
      <c r="J27" s="8">
        <f>'[1]Тере-Х'!B33</f>
        <v>170.5</v>
      </c>
      <c r="K27" s="6">
        <f>L27+M27+N27+O27</f>
        <v>6067.4374190845747</v>
      </c>
      <c r="L27" s="7">
        <f>'[1]Тере-Х'!G17</f>
        <v>1032.3348063615249</v>
      </c>
      <c r="M27" s="7">
        <f>'[1]Тере-Х'!G21</f>
        <v>1032.3348063615247</v>
      </c>
      <c r="N27" s="7">
        <f>'[1]Тере-Х'!G26</f>
        <v>1970.4342042410167</v>
      </c>
      <c r="O27" s="7">
        <f>'[1]Тере-Х'!G33</f>
        <v>2032.3336021205084</v>
      </c>
    </row>
    <row r="28" spans="1:15" x14ac:dyDescent="0.2">
      <c r="A28" s="30"/>
      <c r="B28" s="26" t="s">
        <v>14</v>
      </c>
      <c r="C28" s="27"/>
      <c r="D28" s="9">
        <f>D27</f>
        <v>682.00000000000011</v>
      </c>
      <c r="E28" s="10">
        <f t="shared" ref="E28:O28" si="9">E27</f>
        <v>6067.4374190845747</v>
      </c>
      <c r="F28" s="9">
        <f t="shared" si="9"/>
        <v>682</v>
      </c>
      <c r="G28" s="9">
        <f t="shared" si="9"/>
        <v>170.5</v>
      </c>
      <c r="H28" s="9">
        <f t="shared" si="9"/>
        <v>170.5</v>
      </c>
      <c r="I28" s="9">
        <f t="shared" si="9"/>
        <v>170.5</v>
      </c>
      <c r="J28" s="9">
        <f t="shared" si="9"/>
        <v>170.5</v>
      </c>
      <c r="K28" s="9">
        <f t="shared" si="9"/>
        <v>6067.4374190845747</v>
      </c>
      <c r="L28" s="10">
        <f t="shared" si="9"/>
        <v>1032.3348063615249</v>
      </c>
      <c r="M28" s="10">
        <f t="shared" si="9"/>
        <v>1032.3348063615247</v>
      </c>
      <c r="N28" s="10">
        <f t="shared" si="9"/>
        <v>1970.4342042410167</v>
      </c>
      <c r="O28" s="10">
        <f t="shared" si="9"/>
        <v>2032.3336021205084</v>
      </c>
    </row>
    <row r="29" spans="1:15" ht="13.9" customHeight="1" x14ac:dyDescent="0.2">
      <c r="A29" s="29" t="s">
        <v>25</v>
      </c>
      <c r="B29" s="6" t="s">
        <v>12</v>
      </c>
      <c r="C29" s="6" t="s">
        <v>13</v>
      </c>
      <c r="D29" s="12">
        <f>'[1]Тес-Х'!B34</f>
        <v>2046.9999999999998</v>
      </c>
      <c r="E29" s="7">
        <f>'[1]Тес-Х'!G34</f>
        <v>12174.743615517849</v>
      </c>
      <c r="F29" s="6">
        <f>G29+H29+I29+J29</f>
        <v>2047</v>
      </c>
      <c r="G29" s="8">
        <f>'[1]Тес-Х'!B17</f>
        <v>511.75</v>
      </c>
      <c r="H29" s="8">
        <f>'[1]Тес-Х'!B21</f>
        <v>511.75</v>
      </c>
      <c r="I29" s="8">
        <f>'[1]Тес-Х'!B26</f>
        <v>511.75</v>
      </c>
      <c r="J29" s="8">
        <f>'[1]Тес-Х'!B33</f>
        <v>511.75</v>
      </c>
      <c r="K29" s="6">
        <f>L29+M29+N29+O29</f>
        <v>12174.743615517851</v>
      </c>
      <c r="L29" s="7">
        <f>'[1]Тес-Х'!G17</f>
        <v>3085.1846940801461</v>
      </c>
      <c r="M29" s="7">
        <f>'[1]Тес-Х'!G21</f>
        <v>3966.6660352459012</v>
      </c>
      <c r="N29" s="7">
        <f>'[1]Тес-Х'!G26</f>
        <v>2409.3871551170005</v>
      </c>
      <c r="O29" s="7">
        <f>'[1]Тес-Х'!G33</f>
        <v>2713.5057310748025</v>
      </c>
    </row>
    <row r="30" spans="1:15" x14ac:dyDescent="0.2">
      <c r="A30" s="30"/>
      <c r="B30" s="26" t="s">
        <v>14</v>
      </c>
      <c r="C30" s="27"/>
      <c r="D30" s="9">
        <f t="shared" ref="D30:O32" si="10">D29</f>
        <v>2046.9999999999998</v>
      </c>
      <c r="E30" s="10">
        <f t="shared" si="10"/>
        <v>12174.743615517849</v>
      </c>
      <c r="F30" s="9">
        <f t="shared" si="10"/>
        <v>2047</v>
      </c>
      <c r="G30" s="9">
        <f t="shared" si="10"/>
        <v>511.75</v>
      </c>
      <c r="H30" s="9">
        <f t="shared" si="10"/>
        <v>511.75</v>
      </c>
      <c r="I30" s="9">
        <f t="shared" si="10"/>
        <v>511.75</v>
      </c>
      <c r="J30" s="9">
        <f t="shared" si="10"/>
        <v>511.75</v>
      </c>
      <c r="K30" s="9">
        <f t="shared" si="10"/>
        <v>12174.743615517851</v>
      </c>
      <c r="L30" s="10">
        <f t="shared" si="10"/>
        <v>3085.1846940801461</v>
      </c>
      <c r="M30" s="10">
        <f t="shared" si="10"/>
        <v>3966.6660352459012</v>
      </c>
      <c r="N30" s="10">
        <f t="shared" si="10"/>
        <v>2409.3871551170005</v>
      </c>
      <c r="O30" s="10">
        <f t="shared" si="10"/>
        <v>2713.5057310748025</v>
      </c>
    </row>
    <row r="31" spans="1:15" ht="14.45" customHeight="1" x14ac:dyDescent="0.2">
      <c r="A31" s="29" t="s">
        <v>26</v>
      </c>
      <c r="B31" s="6" t="s">
        <v>12</v>
      </c>
      <c r="C31" s="6" t="s">
        <v>13</v>
      </c>
      <c r="D31" s="12">
        <f>[1]Тоджа!B34</f>
        <v>924</v>
      </c>
      <c r="E31" s="7">
        <f>[1]Тоджа!G34</f>
        <v>5863.6997761060302</v>
      </c>
      <c r="F31" s="6">
        <f>G31+H31+I31+J31</f>
        <v>924</v>
      </c>
      <c r="G31" s="8">
        <f>[1]Тоджа!B17</f>
        <v>231</v>
      </c>
      <c r="H31" s="8">
        <f>[1]Тоджа!B21</f>
        <v>231</v>
      </c>
      <c r="I31" s="8">
        <f>[1]Тоджа!B26</f>
        <v>231</v>
      </c>
      <c r="J31" s="8">
        <f>[1]Тоджа!B33</f>
        <v>231</v>
      </c>
      <c r="K31" s="6">
        <f>L31+M31+N31+O31</f>
        <v>5863.699776106032</v>
      </c>
      <c r="L31" s="7">
        <f>[1]Тоджа!G17</f>
        <v>1465.924944026508</v>
      </c>
      <c r="M31" s="7">
        <f>[1]Тоджа!G21</f>
        <v>1465.924944026508</v>
      </c>
      <c r="N31" s="7">
        <f>[1]Тоджа!G26</f>
        <v>1465.924944026508</v>
      </c>
      <c r="O31" s="7">
        <f>[1]Тоджа!G33</f>
        <v>1465.924944026508</v>
      </c>
    </row>
    <row r="32" spans="1:15" x14ac:dyDescent="0.2">
      <c r="A32" s="30"/>
      <c r="B32" s="26" t="s">
        <v>14</v>
      </c>
      <c r="C32" s="27"/>
      <c r="D32" s="9">
        <f t="shared" si="10"/>
        <v>924</v>
      </c>
      <c r="E32" s="10">
        <f t="shared" si="10"/>
        <v>5863.6997761060302</v>
      </c>
      <c r="F32" s="9">
        <f t="shared" si="10"/>
        <v>924</v>
      </c>
      <c r="G32" s="9">
        <f t="shared" si="10"/>
        <v>231</v>
      </c>
      <c r="H32" s="9">
        <f t="shared" si="10"/>
        <v>231</v>
      </c>
      <c r="I32" s="9">
        <f t="shared" si="10"/>
        <v>231</v>
      </c>
      <c r="J32" s="9">
        <f t="shared" si="10"/>
        <v>231</v>
      </c>
      <c r="K32" s="9">
        <f t="shared" si="10"/>
        <v>5863.699776106032</v>
      </c>
      <c r="L32" s="10">
        <f t="shared" si="10"/>
        <v>1465.924944026508</v>
      </c>
      <c r="M32" s="10">
        <f t="shared" si="10"/>
        <v>1465.924944026508</v>
      </c>
      <c r="N32" s="10">
        <f t="shared" si="10"/>
        <v>1465.924944026508</v>
      </c>
      <c r="O32" s="10">
        <f t="shared" si="10"/>
        <v>1465.924944026508</v>
      </c>
    </row>
    <row r="33" spans="1:15" ht="15.2" customHeight="1" x14ac:dyDescent="0.2">
      <c r="A33" s="29" t="s">
        <v>27</v>
      </c>
      <c r="B33" s="6" t="s">
        <v>12</v>
      </c>
      <c r="C33" s="6" t="s">
        <v>13</v>
      </c>
      <c r="D33" s="6">
        <f>'[1]У-Х'!B34</f>
        <v>3900</v>
      </c>
      <c r="E33" s="7">
        <f>'[1]У-Х'!G34</f>
        <v>19138.518094063369</v>
      </c>
      <c r="F33" s="6">
        <f>G33+H33+I33+J33</f>
        <v>3900</v>
      </c>
      <c r="G33" s="8">
        <f>'[1]У-Х'!B17</f>
        <v>975</v>
      </c>
      <c r="H33" s="8">
        <f>'[1]У-Х'!B21</f>
        <v>975</v>
      </c>
      <c r="I33" s="8">
        <f>'[1]У-Х'!B26</f>
        <v>975</v>
      </c>
      <c r="J33" s="8">
        <f>'[1]У-Х'!B33</f>
        <v>975</v>
      </c>
      <c r="K33" s="6">
        <f>L33+M33+N33+O33</f>
        <v>19138.518094063369</v>
      </c>
      <c r="L33" s="7">
        <f>'[1]У-Х'!G17</f>
        <v>4826.1295235158423</v>
      </c>
      <c r="M33" s="7">
        <f>'[1]У-Х'!G21</f>
        <v>4826.1295235158423</v>
      </c>
      <c r="N33" s="7">
        <f>'[1]У-Х'!G26</f>
        <v>4826.1295235158423</v>
      </c>
      <c r="O33" s="7">
        <f>'[1]У-Х'!G33</f>
        <v>4660.1295235158423</v>
      </c>
    </row>
    <row r="34" spans="1:15" x14ac:dyDescent="0.2">
      <c r="A34" s="30"/>
      <c r="B34" s="26" t="s">
        <v>14</v>
      </c>
      <c r="C34" s="27"/>
      <c r="D34" s="9">
        <f>D33</f>
        <v>3900</v>
      </c>
      <c r="E34" s="10">
        <f t="shared" ref="E34:O34" si="11">E33</f>
        <v>19138.518094063369</v>
      </c>
      <c r="F34" s="9">
        <f t="shared" si="11"/>
        <v>3900</v>
      </c>
      <c r="G34" s="9">
        <f t="shared" si="11"/>
        <v>975</v>
      </c>
      <c r="H34" s="9">
        <f t="shared" si="11"/>
        <v>975</v>
      </c>
      <c r="I34" s="9">
        <f t="shared" si="11"/>
        <v>975</v>
      </c>
      <c r="J34" s="9">
        <f t="shared" si="11"/>
        <v>975</v>
      </c>
      <c r="K34" s="9">
        <f t="shared" si="11"/>
        <v>19138.518094063369</v>
      </c>
      <c r="L34" s="10">
        <f t="shared" si="11"/>
        <v>4826.1295235158423</v>
      </c>
      <c r="M34" s="10">
        <f t="shared" si="11"/>
        <v>4826.1295235158423</v>
      </c>
      <c r="N34" s="10">
        <f t="shared" si="11"/>
        <v>4826.1295235158423</v>
      </c>
      <c r="O34" s="10">
        <f t="shared" si="11"/>
        <v>4660.1295235158423</v>
      </c>
    </row>
    <row r="35" spans="1:15" ht="15.2" customHeight="1" x14ac:dyDescent="0.2">
      <c r="A35" s="29" t="s">
        <v>28</v>
      </c>
      <c r="B35" s="6" t="s">
        <v>12</v>
      </c>
      <c r="C35" s="6" t="s">
        <v>13</v>
      </c>
      <c r="D35" s="6">
        <f>'[1]Чаа-Х'!B34</f>
        <v>1827.9999999999998</v>
      </c>
      <c r="E35" s="7">
        <f>'[1]Чаа-Х'!G34</f>
        <v>6148.254211128321</v>
      </c>
      <c r="F35" s="6">
        <f>G35+H35+I35+J35</f>
        <v>1828</v>
      </c>
      <c r="G35" s="8">
        <f>'[1]Чаа-Х'!B17</f>
        <v>457</v>
      </c>
      <c r="H35" s="8">
        <f>'[1]Чаа-Х'!B21</f>
        <v>457</v>
      </c>
      <c r="I35" s="8">
        <f>'[1]Чаа-Х'!B26</f>
        <v>457</v>
      </c>
      <c r="J35" s="8">
        <f>'[1]Чаа-Х'!B33</f>
        <v>457</v>
      </c>
      <c r="K35" s="6">
        <f>L35+M35+N35+O35</f>
        <v>6148.2542111283201</v>
      </c>
      <c r="L35" s="7">
        <f>'[1]Чаа-Х'!G17</f>
        <v>3859.5629527820811</v>
      </c>
      <c r="M35" s="7">
        <f>'[1]Чаа-Х'!G21</f>
        <v>762.89708611541334</v>
      </c>
      <c r="N35" s="7">
        <f>'[1]Чаа-Х'!G26</f>
        <v>762.89708611541334</v>
      </c>
      <c r="O35" s="7">
        <f>'[1]Чаа-Х'!G33</f>
        <v>762.89708611541334</v>
      </c>
    </row>
    <row r="36" spans="1:15" x14ac:dyDescent="0.2">
      <c r="A36" s="30"/>
      <c r="B36" s="26" t="s">
        <v>14</v>
      </c>
      <c r="C36" s="27"/>
      <c r="D36" s="9">
        <f>D35</f>
        <v>1827.9999999999998</v>
      </c>
      <c r="E36" s="10">
        <f t="shared" ref="E36:O36" si="12">E35</f>
        <v>6148.254211128321</v>
      </c>
      <c r="F36" s="9">
        <f t="shared" si="12"/>
        <v>1828</v>
      </c>
      <c r="G36" s="9">
        <f t="shared" si="12"/>
        <v>457</v>
      </c>
      <c r="H36" s="9">
        <f t="shared" si="12"/>
        <v>457</v>
      </c>
      <c r="I36" s="9">
        <f t="shared" si="12"/>
        <v>457</v>
      </c>
      <c r="J36" s="9">
        <f t="shared" si="12"/>
        <v>457</v>
      </c>
      <c r="K36" s="9">
        <f t="shared" si="12"/>
        <v>6148.2542111283201</v>
      </c>
      <c r="L36" s="10">
        <f t="shared" si="12"/>
        <v>3859.5629527820811</v>
      </c>
      <c r="M36" s="10">
        <f t="shared" si="12"/>
        <v>762.89708611541334</v>
      </c>
      <c r="N36" s="10">
        <f t="shared" si="12"/>
        <v>762.89708611541334</v>
      </c>
      <c r="O36" s="10">
        <f t="shared" si="12"/>
        <v>762.89708611541334</v>
      </c>
    </row>
    <row r="37" spans="1:15" ht="13.35" customHeight="1" x14ac:dyDescent="0.2">
      <c r="A37" s="29" t="s">
        <v>29</v>
      </c>
      <c r="B37" s="6" t="s">
        <v>12</v>
      </c>
      <c r="C37" s="6" t="s">
        <v>13</v>
      </c>
      <c r="D37" s="6">
        <f>'[1]Чеди-Х'!B34</f>
        <v>1932</v>
      </c>
      <c r="E37" s="7">
        <f>'[1]Чеди-Х'!G34</f>
        <v>5394.6037940175502</v>
      </c>
      <c r="F37" s="6">
        <f>G37+H37+I37+J37</f>
        <v>1932</v>
      </c>
      <c r="G37" s="8">
        <f>'[1]Чеди-Х'!B17</f>
        <v>483</v>
      </c>
      <c r="H37" s="8">
        <f>'[1]Чеди-Х'!B21</f>
        <v>483</v>
      </c>
      <c r="I37" s="8">
        <f>'[1]Чеди-Х'!B26</f>
        <v>483</v>
      </c>
      <c r="J37" s="8">
        <f>'[1]Чеди-Х'!B33</f>
        <v>483</v>
      </c>
      <c r="K37" s="6">
        <f>L37+M37+N37+O37</f>
        <v>5394.6037940175502</v>
      </c>
      <c r="L37" s="7">
        <f>'[1]Чеди-Х'!G17</f>
        <v>1348.6509485043875</v>
      </c>
      <c r="M37" s="7">
        <f>'[1]Чеди-Х'!G21</f>
        <v>1348.6509485043875</v>
      </c>
      <c r="N37" s="7">
        <f>'[1]Чеди-Х'!G26</f>
        <v>1348.6509485043875</v>
      </c>
      <c r="O37" s="7">
        <f>'[1]Чеди-Х'!G33</f>
        <v>1348.6509485043875</v>
      </c>
    </row>
    <row r="38" spans="1:15" x14ac:dyDescent="0.2">
      <c r="A38" s="30"/>
      <c r="B38" s="26" t="s">
        <v>14</v>
      </c>
      <c r="C38" s="27"/>
      <c r="D38" s="9">
        <f>D37</f>
        <v>1932</v>
      </c>
      <c r="E38" s="10">
        <f t="shared" ref="E38:O38" si="13">E37</f>
        <v>5394.6037940175502</v>
      </c>
      <c r="F38" s="9">
        <f t="shared" si="13"/>
        <v>1932</v>
      </c>
      <c r="G38" s="9">
        <f t="shared" si="13"/>
        <v>483</v>
      </c>
      <c r="H38" s="9">
        <f t="shared" si="13"/>
        <v>483</v>
      </c>
      <c r="I38" s="9">
        <f t="shared" si="13"/>
        <v>483</v>
      </c>
      <c r="J38" s="9">
        <f t="shared" si="13"/>
        <v>483</v>
      </c>
      <c r="K38" s="9">
        <f t="shared" si="13"/>
        <v>5394.6037940175502</v>
      </c>
      <c r="L38" s="10">
        <f t="shared" si="13"/>
        <v>1348.6509485043875</v>
      </c>
      <c r="M38" s="10">
        <f t="shared" si="13"/>
        <v>1348.6509485043875</v>
      </c>
      <c r="N38" s="10">
        <f t="shared" si="13"/>
        <v>1348.6509485043875</v>
      </c>
      <c r="O38" s="10">
        <f t="shared" si="13"/>
        <v>1348.6509485043875</v>
      </c>
    </row>
    <row r="39" spans="1:15" ht="16.149999999999999" customHeight="1" x14ac:dyDescent="0.2">
      <c r="A39" s="29" t="s">
        <v>30</v>
      </c>
      <c r="B39" s="6" t="s">
        <v>12</v>
      </c>
      <c r="C39" s="6" t="s">
        <v>13</v>
      </c>
      <c r="D39" s="6">
        <f>[1]Эрзин!B34</f>
        <v>1902.9999999999998</v>
      </c>
      <c r="E39" s="7">
        <f>[1]Эрзин!G34</f>
        <v>13118.072230868784</v>
      </c>
      <c r="F39" s="6">
        <f>G39+H39+I39+J39</f>
        <v>1903</v>
      </c>
      <c r="G39" s="8">
        <f>[1]Эрзин!B17</f>
        <v>475.75</v>
      </c>
      <c r="H39" s="8">
        <f>[1]Эрзин!B21</f>
        <v>475.75</v>
      </c>
      <c r="I39" s="8">
        <f>[1]Эрзин!B26</f>
        <v>475.75</v>
      </c>
      <c r="J39" s="8">
        <f>[1]Эрзин!B33</f>
        <v>475.75</v>
      </c>
      <c r="K39" s="6">
        <f>L39+M39+N39+O39</f>
        <v>13118.072230868785</v>
      </c>
      <c r="L39" s="7">
        <f>[1]Эрзин!G17</f>
        <v>7563.3752577171963</v>
      </c>
      <c r="M39" s="7">
        <f>[1]Эрзин!G21</f>
        <v>1906.8989910505297</v>
      </c>
      <c r="N39" s="7">
        <f>[1]Эрзин!G26</f>
        <v>1906.8989910505297</v>
      </c>
      <c r="O39" s="7">
        <f>[1]Эрзин!G33</f>
        <v>1740.8989910505297</v>
      </c>
    </row>
    <row r="40" spans="1:15" x14ac:dyDescent="0.2">
      <c r="A40" s="30"/>
      <c r="B40" s="26" t="s">
        <v>14</v>
      </c>
      <c r="C40" s="27"/>
      <c r="D40" s="9">
        <f>D39</f>
        <v>1902.9999999999998</v>
      </c>
      <c r="E40" s="10">
        <f t="shared" ref="E40:O40" si="14">E39</f>
        <v>13118.072230868784</v>
      </c>
      <c r="F40" s="9">
        <f t="shared" si="14"/>
        <v>1903</v>
      </c>
      <c r="G40" s="9">
        <f t="shared" si="14"/>
        <v>475.75</v>
      </c>
      <c r="H40" s="9">
        <f t="shared" si="14"/>
        <v>475.75</v>
      </c>
      <c r="I40" s="9">
        <f t="shared" si="14"/>
        <v>475.75</v>
      </c>
      <c r="J40" s="9">
        <f t="shared" si="14"/>
        <v>475.75</v>
      </c>
      <c r="K40" s="9">
        <f t="shared" si="14"/>
        <v>13118.072230868785</v>
      </c>
      <c r="L40" s="10">
        <f t="shared" si="14"/>
        <v>7563.3752577171963</v>
      </c>
      <c r="M40" s="10">
        <f t="shared" si="14"/>
        <v>1906.8989910505297</v>
      </c>
      <c r="N40" s="10">
        <f t="shared" si="14"/>
        <v>1906.8989910505297</v>
      </c>
      <c r="O40" s="10">
        <f t="shared" si="14"/>
        <v>1740.8989910505297</v>
      </c>
    </row>
    <row r="41" spans="1:15" ht="15.2" customHeight="1" x14ac:dyDescent="0.2">
      <c r="A41" s="24" t="s">
        <v>31</v>
      </c>
      <c r="B41" s="6" t="s">
        <v>12</v>
      </c>
      <c r="C41" s="6" t="s">
        <v>13</v>
      </c>
      <c r="D41" s="12">
        <f>'[1]ГБУЗ РТ РЦ СМП и МК'!B34</f>
        <v>53448</v>
      </c>
      <c r="E41" s="13">
        <f>'[1]ГБУЗ РТ РЦ СМП и МК'!G34</f>
        <v>169338.98779084135</v>
      </c>
      <c r="F41" s="12">
        <f>G41+H41+I41+J41</f>
        <v>53448</v>
      </c>
      <c r="G41" s="14">
        <f>'[1]ГБУЗ РТ РЦ СМП и МК'!B17</f>
        <v>13362</v>
      </c>
      <c r="H41" s="14">
        <f>'[1]ГБУЗ РТ РЦ СМП и МК'!B21</f>
        <v>13362</v>
      </c>
      <c r="I41" s="14">
        <f>'[1]ГБУЗ РТ РЦ СМП и МК'!B26</f>
        <v>13362</v>
      </c>
      <c r="J41" s="14">
        <f>'[1]ГБУЗ РТ РЦ СМП и МК'!B33</f>
        <v>13362</v>
      </c>
      <c r="K41" s="12">
        <f>L41+M41+N41+O41</f>
        <v>169338.98779084135</v>
      </c>
      <c r="L41" s="13">
        <f>'[1]ГБУЗ РТ РЦ СМП и МК'!G17</f>
        <v>45253.500818250002</v>
      </c>
      <c r="M41" s="13">
        <f>'[1]ГБУЗ РТ РЦ СМП и МК'!G21</f>
        <v>57049.048923790229</v>
      </c>
      <c r="N41" s="13">
        <f>'[1]ГБУЗ РТ РЦ СМП и МК'!G26</f>
        <v>33732.540632072007</v>
      </c>
      <c r="O41" s="13">
        <f>'[1]ГБУЗ РТ РЦ СМП и МК'!G33</f>
        <v>33303.897416729102</v>
      </c>
    </row>
    <row r="42" spans="1:15" ht="52.15" customHeight="1" x14ac:dyDescent="0.2">
      <c r="A42" s="28"/>
      <c r="B42" s="11" t="s">
        <v>32</v>
      </c>
      <c r="C42" s="6" t="s">
        <v>13</v>
      </c>
      <c r="D42" s="12">
        <f>'[1]ГБУЗ РТ РЦ СМП и МК'!H34</f>
        <v>363</v>
      </c>
      <c r="E42" s="13">
        <f>'[1]ГБУЗ РТ РЦ СМП и МК'!M34</f>
        <v>5853.8649560885015</v>
      </c>
      <c r="F42" s="12">
        <f t="shared" ref="F42:F43" si="15">G42+H42+I42+J42</f>
        <v>363</v>
      </c>
      <c r="G42" s="14">
        <f>'[1]ГБУЗ РТ РЦ СМП и МК'!H17</f>
        <v>85</v>
      </c>
      <c r="H42" s="14">
        <f>'[1]ГБУЗ РТ РЦ СМП и МК'!H21</f>
        <v>65</v>
      </c>
      <c r="I42" s="14">
        <f>'[1]ГБУЗ РТ РЦ СМП и МК'!H26</f>
        <v>114</v>
      </c>
      <c r="J42" s="14">
        <f>'[1]ГБУЗ РТ РЦ СМП и МК'!H33</f>
        <v>99</v>
      </c>
      <c r="K42" s="12">
        <f t="shared" ref="K42:K43" si="16">L42+M42+N42+O42</f>
        <v>5853.8649560885005</v>
      </c>
      <c r="L42" s="13">
        <f>'[1]ГБУЗ РТ РЦ СМП и МК'!M17</f>
        <v>1346.1767579245002</v>
      </c>
      <c r="M42" s="13">
        <f>'[1]ГБУЗ РТ РЦ СМП и МК'!M21</f>
        <v>926.52796123350004</v>
      </c>
      <c r="N42" s="13">
        <f>'[1]ГБУЗ РТ РЦ СМП и МК'!M26</f>
        <v>1881.3468525809999</v>
      </c>
      <c r="O42" s="13">
        <f>'[1]ГБУЗ РТ РЦ СМП и МК'!M33</f>
        <v>1699.8133843495</v>
      </c>
    </row>
    <row r="43" spans="1:15" ht="40.15" customHeight="1" x14ac:dyDescent="0.2">
      <c r="A43" s="28"/>
      <c r="B43" s="11" t="s">
        <v>33</v>
      </c>
      <c r="C43" s="6" t="s">
        <v>13</v>
      </c>
      <c r="D43" s="12">
        <f>'[1]ГБУЗ РТ РЦ СМП и МК'!N34</f>
        <v>19</v>
      </c>
      <c r="E43" s="13">
        <f>'[1]ГБУЗ РТ РЦ СМП и МК'!O34</f>
        <v>1235</v>
      </c>
      <c r="F43" s="12">
        <f t="shared" si="15"/>
        <v>19</v>
      </c>
      <c r="G43" s="14">
        <f>'[1]ГБУЗ РТ РЦ СМП и МК'!N17</f>
        <v>5</v>
      </c>
      <c r="H43" s="14">
        <f>'[1]ГБУЗ РТ РЦ СМП и МК'!N21</f>
        <v>7</v>
      </c>
      <c r="I43" s="14">
        <f>'[1]ГБУЗ РТ РЦ СМП и МК'!N26</f>
        <v>2</v>
      </c>
      <c r="J43" s="14">
        <f>'[1]ГБУЗ РТ РЦ СМП и МК'!N33</f>
        <v>5</v>
      </c>
      <c r="K43" s="12">
        <f t="shared" si="16"/>
        <v>1235</v>
      </c>
      <c r="L43" s="13">
        <f>'[1]ГБУЗ РТ РЦ СМП и МК'!O17</f>
        <v>325</v>
      </c>
      <c r="M43" s="13">
        <f>'[1]ГБУЗ РТ РЦ СМП и МК'!O21</f>
        <v>455</v>
      </c>
      <c r="N43" s="13">
        <f>'[1]ГБУЗ РТ РЦ СМП и МК'!O26</f>
        <v>130</v>
      </c>
      <c r="O43" s="13">
        <f>'[1]ГБУЗ РТ РЦ СМП и МК'!O33</f>
        <v>325</v>
      </c>
    </row>
    <row r="44" spans="1:15" x14ac:dyDescent="0.2">
      <c r="A44" s="25"/>
      <c r="B44" s="26" t="s">
        <v>14</v>
      </c>
      <c r="C44" s="27"/>
      <c r="D44" s="9">
        <f>D43+D42+D41</f>
        <v>53830</v>
      </c>
      <c r="E44" s="10">
        <f t="shared" ref="E44:O44" si="17">E43+E42+E41</f>
        <v>176427.85274692986</v>
      </c>
      <c r="F44" s="9">
        <f t="shared" si="17"/>
        <v>53830</v>
      </c>
      <c r="G44" s="9">
        <f t="shared" si="17"/>
        <v>13452</v>
      </c>
      <c r="H44" s="9">
        <f t="shared" si="17"/>
        <v>13434</v>
      </c>
      <c r="I44" s="9">
        <f t="shared" si="17"/>
        <v>13478</v>
      </c>
      <c r="J44" s="9">
        <f t="shared" si="17"/>
        <v>13466</v>
      </c>
      <c r="K44" s="9">
        <f t="shared" si="17"/>
        <v>176427.85274692986</v>
      </c>
      <c r="L44" s="10">
        <f t="shared" si="17"/>
        <v>46924.677576174501</v>
      </c>
      <c r="M44" s="10">
        <f t="shared" si="17"/>
        <v>58430.576885023729</v>
      </c>
      <c r="N44" s="10">
        <f t="shared" si="17"/>
        <v>35743.887484653009</v>
      </c>
      <c r="O44" s="10">
        <f t="shared" si="17"/>
        <v>35328.710801078603</v>
      </c>
    </row>
    <row r="45" spans="1:15" x14ac:dyDescent="0.2">
      <c r="A45" s="31" t="s">
        <v>34</v>
      </c>
      <c r="B45" s="32"/>
      <c r="C45" s="33"/>
      <c r="D45" s="15">
        <f>D40+D38+D36+D34+D32+D30+D28+D26+D24+D22+D20+D18+D16+D14+D12+D9</f>
        <v>45080</v>
      </c>
      <c r="E45" s="16">
        <f t="shared" ref="E45:O45" si="18">E40+E38+E36+E34+E32+E30+E28+E26+E24+E22+E20+E18+E16+E14+E12+E9</f>
        <v>234254.63960860317</v>
      </c>
      <c r="F45" s="15">
        <f t="shared" si="18"/>
        <v>45080</v>
      </c>
      <c r="G45" s="15">
        <f t="shared" si="18"/>
        <v>11267.75</v>
      </c>
      <c r="H45" s="15">
        <f t="shared" si="18"/>
        <v>11266.75</v>
      </c>
      <c r="I45" s="15">
        <f t="shared" si="18"/>
        <v>11272.75</v>
      </c>
      <c r="J45" s="15">
        <f t="shared" si="18"/>
        <v>11272.75</v>
      </c>
      <c r="K45" s="15">
        <f t="shared" si="18"/>
        <v>234254.63960860317</v>
      </c>
      <c r="L45" s="16">
        <f t="shared" si="18"/>
        <v>116027.28276462029</v>
      </c>
      <c r="M45" s="16">
        <f t="shared" si="18"/>
        <v>41621.653761465859</v>
      </c>
      <c r="N45" s="16">
        <f t="shared" si="18"/>
        <v>39489.859503875523</v>
      </c>
      <c r="O45" s="16">
        <f t="shared" si="18"/>
        <v>37115.843578641536</v>
      </c>
    </row>
    <row r="46" spans="1:15" x14ac:dyDescent="0.2">
      <c r="A46" s="3"/>
      <c r="B46" s="3"/>
      <c r="C46" s="3"/>
      <c r="D46" s="3"/>
      <c r="E46" s="17"/>
      <c r="F46" s="3"/>
      <c r="G46" s="3"/>
      <c r="H46" s="3"/>
      <c r="I46" s="3"/>
      <c r="J46" s="3"/>
      <c r="K46" s="3"/>
      <c r="L46" s="17"/>
      <c r="M46" s="17"/>
      <c r="N46" s="17"/>
      <c r="O46" s="17"/>
    </row>
    <row r="47" spans="1:15" x14ac:dyDescent="0.2">
      <c r="A47" s="3"/>
      <c r="B47" s="3"/>
      <c r="C47" s="3"/>
      <c r="D47" s="3"/>
      <c r="E47" s="17"/>
      <c r="F47" s="3"/>
      <c r="G47" s="3"/>
      <c r="H47" s="3"/>
      <c r="I47" s="3"/>
      <c r="J47" s="3"/>
      <c r="K47" s="3"/>
      <c r="L47" s="17"/>
      <c r="M47" s="17"/>
      <c r="N47" s="17"/>
      <c r="O47" s="17"/>
    </row>
    <row r="48" spans="1:1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17"/>
      <c r="M48" s="17"/>
      <c r="N48" s="17"/>
      <c r="O48" s="17"/>
    </row>
    <row r="49" spans="1:1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17"/>
      <c r="M49" s="17"/>
      <c r="N49" s="17"/>
      <c r="O49" s="17"/>
    </row>
    <row r="50" spans="1:1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17"/>
      <c r="M50" s="17"/>
      <c r="N50" s="17"/>
      <c r="O50" s="17"/>
    </row>
    <row r="51" spans="1:1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17"/>
      <c r="M51" s="17"/>
      <c r="N51" s="17"/>
      <c r="O51" s="17"/>
    </row>
    <row r="52" spans="1:1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17"/>
      <c r="M52" s="17"/>
      <c r="N52" s="17"/>
      <c r="O52" s="17"/>
    </row>
    <row r="53" spans="1:1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17"/>
      <c r="M53" s="17"/>
      <c r="N53" s="17"/>
      <c r="O53" s="17"/>
    </row>
    <row r="54" spans="1:1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17"/>
      <c r="M54" s="17"/>
      <c r="N54" s="17"/>
      <c r="O54" s="17"/>
    </row>
    <row r="55" spans="1:1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17"/>
      <c r="M55" s="17"/>
      <c r="N55" s="17"/>
      <c r="O55" s="17"/>
    </row>
    <row r="56" spans="1:1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17"/>
      <c r="M56" s="17"/>
      <c r="N56" s="17"/>
      <c r="O56" s="17"/>
    </row>
    <row r="57" spans="1:1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17"/>
      <c r="M57" s="17"/>
      <c r="N57" s="17"/>
      <c r="O57" s="17"/>
    </row>
    <row r="58" spans="1:1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17"/>
      <c r="M58" s="17"/>
      <c r="N58" s="17"/>
      <c r="O58" s="17"/>
    </row>
    <row r="59" spans="1:1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17"/>
      <c r="M59" s="17"/>
      <c r="N59" s="17"/>
      <c r="O59" s="17"/>
    </row>
    <row r="60" spans="1:1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17"/>
      <c r="M60" s="17"/>
      <c r="N60" s="17"/>
      <c r="O60" s="17"/>
    </row>
    <row r="61" spans="1:15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17"/>
      <c r="M61" s="17"/>
      <c r="N61" s="17"/>
      <c r="O61" s="17"/>
    </row>
    <row r="62" spans="1:15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17"/>
      <c r="M62" s="17"/>
      <c r="N62" s="17"/>
      <c r="O62" s="17"/>
    </row>
    <row r="63" spans="1:15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</sheetData>
  <mergeCells count="44">
    <mergeCell ref="A39:A40"/>
    <mergeCell ref="B40:C40"/>
    <mergeCell ref="A41:A44"/>
    <mergeCell ref="B44:C44"/>
    <mergeCell ref="A45:C45"/>
    <mergeCell ref="A33:A34"/>
    <mergeCell ref="B34:C34"/>
    <mergeCell ref="A35:A36"/>
    <mergeCell ref="B36:C36"/>
    <mergeCell ref="A37:A38"/>
    <mergeCell ref="B38:C38"/>
    <mergeCell ref="A27:A28"/>
    <mergeCell ref="B28:C28"/>
    <mergeCell ref="A29:A30"/>
    <mergeCell ref="B30:C30"/>
    <mergeCell ref="A31:A32"/>
    <mergeCell ref="B32:C32"/>
    <mergeCell ref="A21:A22"/>
    <mergeCell ref="B22:C22"/>
    <mergeCell ref="A23:A24"/>
    <mergeCell ref="B24:C24"/>
    <mergeCell ref="A25:A26"/>
    <mergeCell ref="B26:C26"/>
    <mergeCell ref="A15:A16"/>
    <mergeCell ref="B16:C16"/>
    <mergeCell ref="A17:A18"/>
    <mergeCell ref="B18:C18"/>
    <mergeCell ref="A19:A20"/>
    <mergeCell ref="B20:C20"/>
    <mergeCell ref="A8:A9"/>
    <mergeCell ref="B9:C9"/>
    <mergeCell ref="A10:A12"/>
    <mergeCell ref="B12:C12"/>
    <mergeCell ref="A13:A14"/>
    <mergeCell ref="B14:C14"/>
    <mergeCell ref="F5:O5"/>
    <mergeCell ref="F6:J6"/>
    <mergeCell ref="K6:O6"/>
    <mergeCell ref="A4:O4"/>
    <mergeCell ref="A5:A7"/>
    <mergeCell ref="B5:B7"/>
    <mergeCell ref="C5:C7"/>
    <mergeCell ref="D5:D7"/>
    <mergeCell ref="E5:E7"/>
  </mergeCells>
  <pageMargins left="0.7" right="0.7" top="0.75" bottom="0.75" header="0.3" footer="0.3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Скорая поквартально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Буян Каадырович Ойдуп</cp:lastModifiedBy>
  <cp:lastPrinted>2020-09-30T12:55:39Z</cp:lastPrinted>
  <dcterms:created xsi:type="dcterms:W3CDTF">2020-09-30T12:55:35Z</dcterms:created>
  <dcterms:modified xsi:type="dcterms:W3CDTF">2020-10-08T10:43:49Z</dcterms:modified>
</cp:coreProperties>
</file>