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2021" sheetId="11" r:id="rId1"/>
  </sheets>
  <definedNames>
    <definedName name="_xlnm._FilterDatabase" localSheetId="0" hidden="1">'2021'!$C$5:$N$94</definedName>
  </definedNames>
  <calcPr calcId="144525"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1" l="1"/>
  <c r="J32" i="11" l="1"/>
  <c r="F40" i="11" l="1"/>
  <c r="J35" i="11"/>
  <c r="F60" i="11" l="1"/>
  <c r="N9" i="11" l="1"/>
  <c r="E76" i="11" l="1"/>
  <c r="F76" i="11"/>
  <c r="G76" i="11"/>
  <c r="H76" i="11"/>
  <c r="I76" i="11"/>
  <c r="C76" i="11"/>
  <c r="C85" i="11"/>
  <c r="D85" i="11"/>
  <c r="C84" i="11"/>
  <c r="D84" i="11"/>
  <c r="E7" i="11"/>
  <c r="G7" i="11"/>
  <c r="H7" i="11"/>
  <c r="I7" i="11"/>
  <c r="K7" i="11"/>
  <c r="L7" i="11"/>
  <c r="C71" i="11"/>
  <c r="D71" i="11"/>
  <c r="D68" i="11"/>
  <c r="D69" i="11"/>
  <c r="D70" i="11"/>
  <c r="C70" i="11"/>
  <c r="C60" i="11"/>
  <c r="D60" i="11"/>
  <c r="E45" i="11"/>
  <c r="F45" i="11"/>
  <c r="G45" i="11"/>
  <c r="H45" i="11"/>
  <c r="I45" i="11"/>
  <c r="J45" i="11"/>
  <c r="J7" i="11" s="1"/>
  <c r="K45" i="11"/>
  <c r="L45" i="11"/>
  <c r="M45" i="11"/>
  <c r="N45" i="11"/>
  <c r="C45" i="11"/>
  <c r="C49" i="11"/>
  <c r="D49" i="11"/>
  <c r="D67" i="11" l="1"/>
  <c r="D48" i="11" l="1"/>
  <c r="D93" i="11" l="1"/>
  <c r="C93" i="11"/>
  <c r="D92" i="11"/>
  <c r="C92" i="11"/>
  <c r="N91" i="11"/>
  <c r="M91" i="11"/>
  <c r="L91" i="11"/>
  <c r="K91" i="11"/>
  <c r="J91" i="11"/>
  <c r="I91" i="11"/>
  <c r="H91" i="11"/>
  <c r="G91" i="11"/>
  <c r="F91" i="11"/>
  <c r="E91" i="11"/>
  <c r="D91" i="11"/>
  <c r="C91" i="11"/>
  <c r="D90" i="11"/>
  <c r="C90" i="11"/>
  <c r="N89" i="11"/>
  <c r="M89" i="11"/>
  <c r="L89" i="11"/>
  <c r="K89" i="11"/>
  <c r="J89" i="11"/>
  <c r="I89" i="11"/>
  <c r="H89" i="11"/>
  <c r="G89" i="11"/>
  <c r="F89" i="11"/>
  <c r="E89" i="11"/>
  <c r="D89" i="11"/>
  <c r="C89" i="11"/>
  <c r="N88" i="11"/>
  <c r="M88" i="11"/>
  <c r="L88" i="11"/>
  <c r="K88" i="11"/>
  <c r="J88" i="11"/>
  <c r="I88" i="11"/>
  <c r="H88" i="11"/>
  <c r="G88" i="11"/>
  <c r="F88" i="11"/>
  <c r="E88" i="11"/>
  <c r="D88" i="11"/>
  <c r="C88" i="11"/>
  <c r="D87" i="11"/>
  <c r="C87" i="11"/>
  <c r="N86" i="11"/>
  <c r="M86" i="11"/>
  <c r="L86" i="11"/>
  <c r="K86" i="11"/>
  <c r="J86" i="11"/>
  <c r="I86" i="11"/>
  <c r="H86" i="11"/>
  <c r="G86" i="11"/>
  <c r="F86" i="11"/>
  <c r="E86" i="11"/>
  <c r="D86" i="11"/>
  <c r="C86" i="11"/>
  <c r="D83" i="11"/>
  <c r="C83" i="11"/>
  <c r="N82" i="11"/>
  <c r="M82" i="11"/>
  <c r="L82" i="11"/>
  <c r="K82" i="11"/>
  <c r="J82" i="11"/>
  <c r="J76" i="11" s="1"/>
  <c r="I82" i="11"/>
  <c r="H82" i="11"/>
  <c r="G82" i="11"/>
  <c r="F82" i="11"/>
  <c r="E82" i="11"/>
  <c r="D82" i="11"/>
  <c r="C82" i="11"/>
  <c r="D81" i="11"/>
  <c r="C81" i="11"/>
  <c r="D80" i="11"/>
  <c r="C80" i="11"/>
  <c r="D79" i="11"/>
  <c r="C79" i="11"/>
  <c r="D78" i="11"/>
  <c r="C78" i="11"/>
  <c r="D77" i="11"/>
  <c r="C77" i="11"/>
  <c r="N76" i="11"/>
  <c r="M76" i="11"/>
  <c r="L76" i="11"/>
  <c r="K76" i="11"/>
  <c r="D75" i="11"/>
  <c r="C75" i="11"/>
  <c r="D74" i="11"/>
  <c r="C74" i="11"/>
  <c r="D73" i="11"/>
  <c r="C73" i="11"/>
  <c r="N72" i="11"/>
  <c r="M72" i="11"/>
  <c r="L72" i="11"/>
  <c r="K72" i="11"/>
  <c r="J72" i="11"/>
  <c r="I72" i="11"/>
  <c r="H72" i="11"/>
  <c r="G72" i="11"/>
  <c r="F72" i="11"/>
  <c r="E72" i="11"/>
  <c r="E94" i="11" s="1"/>
  <c r="D72" i="11"/>
  <c r="C72" i="11"/>
  <c r="C69" i="11"/>
  <c r="C68" i="11"/>
  <c r="C67" i="11"/>
  <c r="D66" i="11"/>
  <c r="C66" i="11"/>
  <c r="D65" i="11"/>
  <c r="C65" i="11"/>
  <c r="D64" i="11"/>
  <c r="C64" i="11"/>
  <c r="D63" i="11"/>
  <c r="C63" i="11"/>
  <c r="D62" i="11"/>
  <c r="C62" i="11"/>
  <c r="D61" i="11"/>
  <c r="C61" i="11"/>
  <c r="D59" i="11"/>
  <c r="C59" i="11"/>
  <c r="D58" i="11"/>
  <c r="C58" i="11"/>
  <c r="N57" i="11"/>
  <c r="M57" i="11"/>
  <c r="L57" i="11"/>
  <c r="K57" i="11"/>
  <c r="J57" i="11"/>
  <c r="I57" i="11"/>
  <c r="H57" i="11"/>
  <c r="G57" i="11"/>
  <c r="F57" i="11"/>
  <c r="E57" i="11"/>
  <c r="D57" i="11"/>
  <c r="C57" i="11"/>
  <c r="D56" i="11"/>
  <c r="C56" i="11"/>
  <c r="N55" i="11"/>
  <c r="M55" i="11"/>
  <c r="L55" i="11"/>
  <c r="K55" i="11"/>
  <c r="J55" i="11"/>
  <c r="I55" i="11"/>
  <c r="H55" i="11"/>
  <c r="C55" i="11" s="1"/>
  <c r="G55" i="11"/>
  <c r="F55" i="11"/>
  <c r="E55" i="11"/>
  <c r="D55" i="11"/>
  <c r="D54" i="11"/>
  <c r="C54" i="11"/>
  <c r="N53" i="11"/>
  <c r="M53" i="11"/>
  <c r="L53" i="11"/>
  <c r="K53" i="11"/>
  <c r="J53" i="11"/>
  <c r="I53" i="11"/>
  <c r="H53" i="11"/>
  <c r="G53" i="11"/>
  <c r="F53" i="11"/>
  <c r="E53" i="11"/>
  <c r="D53" i="11"/>
  <c r="C53" i="11"/>
  <c r="D52" i="11"/>
  <c r="C52" i="11"/>
  <c r="D51" i="11"/>
  <c r="C51" i="11"/>
  <c r="N50" i="11"/>
  <c r="M50" i="11"/>
  <c r="L50" i="11"/>
  <c r="K50" i="11"/>
  <c r="J50" i="11"/>
  <c r="I50" i="11"/>
  <c r="H50" i="11"/>
  <c r="G50" i="11"/>
  <c r="G94" i="11" s="1"/>
  <c r="F50" i="11"/>
  <c r="F7" i="11" s="1"/>
  <c r="E50" i="11"/>
  <c r="D50" i="11"/>
  <c r="C50" i="11"/>
  <c r="C48" i="11"/>
  <c r="D47" i="11"/>
  <c r="D45" i="11" s="1"/>
  <c r="C47" i="11"/>
  <c r="D46" i="11"/>
  <c r="C46" i="11"/>
  <c r="L94" i="11"/>
  <c r="D44" i="11"/>
  <c r="C44" i="11"/>
  <c r="C43" i="11"/>
  <c r="D42" i="11"/>
  <c r="C42" i="11"/>
  <c r="D41" i="11"/>
  <c r="C41" i="11"/>
  <c r="D40" i="11"/>
  <c r="C40" i="11"/>
  <c r="D39" i="11"/>
  <c r="C39" i="11"/>
  <c r="D38" i="11"/>
  <c r="C38" i="11"/>
  <c r="D37" i="11"/>
  <c r="C37" i="11"/>
  <c r="D36" i="11"/>
  <c r="C36" i="11"/>
  <c r="D35" i="11"/>
  <c r="C35" i="11"/>
  <c r="D34" i="11"/>
  <c r="C34" i="11"/>
  <c r="D33" i="11"/>
  <c r="C33" i="11"/>
  <c r="D32" i="11"/>
  <c r="C32"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C8" i="11"/>
  <c r="C7" i="11" s="1"/>
  <c r="N7" i="11"/>
  <c r="I94" i="11"/>
  <c r="D7" i="11" l="1"/>
  <c r="D94" i="11" s="1"/>
  <c r="D76" i="11"/>
  <c r="K94" i="11"/>
  <c r="M7" i="11"/>
  <c r="M94" i="11" s="1"/>
  <c r="F94" i="11"/>
  <c r="H94" i="11"/>
  <c r="N94" i="11"/>
  <c r="J94" i="11"/>
  <c r="C94" i="11" l="1"/>
</calcChain>
</file>

<file path=xl/sharedStrings.xml><?xml version="1.0" encoding="utf-8"?>
<sst xmlns="http://schemas.openxmlformats.org/spreadsheetml/2006/main" count="271" uniqueCount="264">
  <si>
    <t>ИНФОРМАЦИЯ О ХОДЕ РЕАЛИЗАЦИИ ГОСУДАРСТВЕННОЙ ПРОГРАММЫ РЕСПУБЛИКИ ТЫВА</t>
  </si>
  <si>
    <t>№</t>
  </si>
  <si>
    <t>Наименование мероприятия (объекта)</t>
  </si>
  <si>
    <t>Объемы финансирования (тыс.руб.)</t>
  </si>
  <si>
    <t>Фактический результат выполнения мероприятий (в отчетном периоде и нарастающим итогом с начала года)</t>
  </si>
  <si>
    <t>всего</t>
  </si>
  <si>
    <t>Федеральный бюджет</t>
  </si>
  <si>
    <t>Республиканский бюджет</t>
  </si>
  <si>
    <t>местные бюджеты</t>
  </si>
  <si>
    <t>внебюджетные источники</t>
  </si>
  <si>
    <t>план</t>
  </si>
  <si>
    <t>факт</t>
  </si>
  <si>
    <t xml:space="preserve">предусмотрено программой </t>
  </si>
  <si>
    <t>предусмотрено уточненной бюджетной росписью на отчетный период</t>
  </si>
  <si>
    <t>исполнено (кассовые расходы)</t>
  </si>
  <si>
    <t>Подпрограмма 1 «Совершенствование оказания медицинской помощи, включая профилактику заболеваний и формирование здорового образа жизни»</t>
  </si>
  <si>
    <t xml:space="preserve">Проведение диспансеризации определенных групп взрослого населения Республики Тыва </t>
  </si>
  <si>
    <t>Проведение диспансеризации население Республики Тыва (для детей)</t>
  </si>
  <si>
    <t>Проведение осмотров в Центре здоровья (для взрослых)</t>
  </si>
  <si>
    <t>Проведение осмотров в Центре здоровья (для детей)</t>
  </si>
  <si>
    <t>Проведение профилактических медицинских осмотров (для взрослых)</t>
  </si>
  <si>
    <t>Проведение профилактических медицинских осмотров (для детей)</t>
  </si>
  <si>
    <t>Оказание неотложной медицинской помощи</t>
  </si>
  <si>
    <t>Оказание медицинской помощи в амбулаторно-поликлиническом звене (обращение)</t>
  </si>
  <si>
    <t>Развитие первичной медико-санитарной помощи</t>
  </si>
  <si>
    <t>Централизованные расходы на текущий ремонт и приобретение строительных материалов</t>
  </si>
  <si>
    <t>Совершенствование медицинской эвакуации</t>
  </si>
  <si>
    <t>Оказание медицинской помощи в дневном стационаре</t>
  </si>
  <si>
    <t>Оказание скорой медицинской помощи</t>
  </si>
  <si>
    <t>Заготовка, переработка, хранение и обеспечение безопасности донорской крови и её компонентов (Станция переливания крови)</t>
  </si>
  <si>
    <t>Санаторно-оздоровительная помощь (Санаторий "Балгазын")</t>
  </si>
  <si>
    <t>Субсидии бюджетным учреждениям на финансовое обеспечение государственного задания на оказание государственных услуг (Дом ребенка)</t>
  </si>
  <si>
    <t>Обеспечение деятельности подведомственных учреждений</t>
  </si>
  <si>
    <t>Субсидии на высокотехнологичную медицинскую помощь, не включенной в базовую программу обязательного медицинского страхования</t>
  </si>
  <si>
    <t>Оказание высокотехнологичной медицинской помощи по профилю неонатология в ГБУЗ РТ "Перинатальный центр РТ"</t>
  </si>
  <si>
    <t>Оказание высокотехнологичной медицинской помощи по профилю акушерство и гинекология в ГБУЗ РТ "Перинатальный центр РТ"</t>
  </si>
  <si>
    <t>Обеспечение проведения процедуры ЭКО</t>
  </si>
  <si>
    <t>Реализация государственных функций в области социальной политики (обеспечение питанием беременных женщин, кормящих матерей и детей до 3-х лет)</t>
  </si>
  <si>
    <t>Субсидии на закупку оборудования и расходных материалов для неонатального и аудиологического скрининга</t>
  </si>
  <si>
    <t>Организация паллиативной медицинской помощи в условиях круглосуточного стационарного пребывания</t>
  </si>
  <si>
    <t>Развитие паллиативной медицинской помощи за счет средств резервного фонда Правительства Российской Федерации</t>
  </si>
  <si>
    <t>Субвенции на обеспечение лекарственными препаратами, медицинскими изделиями, а также специализированными продуктами лечебного питания для детей-инвалидов</t>
  </si>
  <si>
    <t>Обеспечения необходимыми лекарственными препаратами и изделиями медицинского назначения больных хроническими заболеваниями, детей до 3-х лет, беременных женщин, отдельных категорий граждан</t>
  </si>
  <si>
    <t>Обеспечение лекарственными препаратами за счет средств республиканского бюджета (централизованные расходы)</t>
  </si>
  <si>
    <t>2</t>
  </si>
  <si>
    <t>Подпрограмма 2 «Развитие медицинской реабилитации и санаторно-курортного лечения, в том числе детей»</t>
  </si>
  <si>
    <t>2.1</t>
  </si>
  <si>
    <t>Оказание реабилитационной медицинской помощи</t>
  </si>
  <si>
    <t>Оздоровление детей, находящихся на диспансерном наблюдении медицинских организациях в условиях санаторно-курортных учреждений</t>
  </si>
  <si>
    <t>3</t>
  </si>
  <si>
    <t>Подпрограмма 3 «Развитие кадровых ресурсов в здравоохранении»</t>
  </si>
  <si>
    <t>3.1</t>
  </si>
  <si>
    <t>Расходы на обеспечение деятельности (оказание услуг)</t>
  </si>
  <si>
    <t>3.2</t>
  </si>
  <si>
    <t>Стипендии студентам  Республиканского медицинского колледжа</t>
  </si>
  <si>
    <t>3.3</t>
  </si>
  <si>
    <t>Централизованные расходы на курсовые и сертификационные мероприятия</t>
  </si>
  <si>
    <t>3.4</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</si>
  <si>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</si>
  <si>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4</t>
  </si>
  <si>
    <t>Подпрограмма 4 «Медико-санитарное обеспечение отдельных категорий граждан»</t>
  </si>
  <si>
    <t>4.1</t>
  </si>
  <si>
    <t>Медицинское обеспечение спортивных сборных команд Республики Тыва</t>
  </si>
  <si>
    <t>5</t>
  </si>
  <si>
    <t>Подпрограмма 5 «Информационные технологии в здравоохранении»</t>
  </si>
  <si>
    <t>6</t>
  </si>
  <si>
    <t>Подпрограмма 6 «Организация обязательного медицинского страхования граждан Республики Тыва».</t>
  </si>
  <si>
    <t>6.1</t>
  </si>
  <si>
    <t>Медицинское страхование неработающего населения</t>
  </si>
  <si>
    <t>6.2</t>
  </si>
  <si>
    <t>Увеличение доли частных медицинских организаций в системе оказания медицинской помощи населению республики</t>
  </si>
  <si>
    <t>Субсидии на реализацию мероприятий по предупреждению и борьбе с социально значимыми инфекционными  заболеваниями</t>
  </si>
  <si>
    <t>Централизованные расходы на отправку больных на лечение за пределы республики</t>
  </si>
  <si>
    <t>1</t>
  </si>
  <si>
    <t>Реализация государственной информационной системы в сфере здравоохранения, соответствующая требованиям Минздрава России, подключенная к ЕГИСЗ</t>
  </si>
  <si>
    <t>1.1.</t>
  </si>
  <si>
    <t>Развитие среднего профессионального образования в сфере здравоохранения</t>
  </si>
  <si>
    <t>Подготовка кадров средних медицинских работников</t>
  </si>
  <si>
    <t>Создание и оснащение референс-центов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t>
  </si>
  <si>
    <t>Развитие материально-технической базы детских поликлиник и детских поликлинических отделений медицинских организаций</t>
  </si>
  <si>
    <t>Обеспечение своевременности оказания экстренной медицинской помощи с использованием санитарной авиации</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</si>
  <si>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</si>
  <si>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</si>
  <si>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Переоснащение оборудованием региональных сосудистых центов и первичных сосудистых отделений</t>
  </si>
  <si>
    <t>Иные межбюджетные трансферты на реализацию отдельных полномочий в области лекарственного обеспечения</t>
  </si>
  <si>
    <t>2.2</t>
  </si>
  <si>
    <t>3.5</t>
  </si>
  <si>
    <t>Создание и замена фельдшерских, фельдшерско-акушерских пунктов и врачебных амбулаторий для населенных пунктов с численность населения от 100 до 2000 человек</t>
  </si>
  <si>
    <t>1.</t>
  </si>
  <si>
    <t>1.2.</t>
  </si>
  <si>
    <t>1.3.</t>
  </si>
  <si>
    <t>1.4.</t>
  </si>
  <si>
    <t>1.5.</t>
  </si>
  <si>
    <t>1.6.</t>
  </si>
  <si>
    <t>1.7.</t>
  </si>
  <si>
    <t>1.8.</t>
  </si>
  <si>
    <t>1.9.</t>
  </si>
  <si>
    <t>1.10.</t>
  </si>
  <si>
    <t>1.11.</t>
  </si>
  <si>
    <t>1.12.</t>
  </si>
  <si>
    <t>1.13.</t>
  </si>
  <si>
    <t>1.14.</t>
  </si>
  <si>
    <t>Высокотехнологичная медицинская помощь</t>
  </si>
  <si>
    <t>1.21.</t>
  </si>
  <si>
    <t>1.22.</t>
  </si>
  <si>
    <t>1.23.</t>
  </si>
  <si>
    <t>1.24.</t>
  </si>
  <si>
    <t>1.27.</t>
  </si>
  <si>
    <t>1.26.</t>
  </si>
  <si>
    <t>1.28.</t>
  </si>
  <si>
    <t>1.29.</t>
  </si>
  <si>
    <t>1.30.</t>
  </si>
  <si>
    <t>1.31.</t>
  </si>
  <si>
    <t>1.32.</t>
  </si>
  <si>
    <t>1.33.</t>
  </si>
  <si>
    <t>1.34.</t>
  </si>
  <si>
    <t>1.35.</t>
  </si>
  <si>
    <t>1.36.</t>
  </si>
  <si>
    <t>1.37.</t>
  </si>
  <si>
    <t>1.38.</t>
  </si>
  <si>
    <t>3.6.</t>
  </si>
  <si>
    <t>Региональный проект 2 "Обеспечение медицинских организаций системы здравоохранения Республики Тыва квалифицированными кадрами"</t>
  </si>
  <si>
    <t>Региональный проект 1 "Создание единого цифрового контура в здравоохранении Республики Тыва на основе единой государственной информационной системы здравоохранения (ЕГИСЗ РТ)"</t>
  </si>
  <si>
    <t>Региональный проект 6 "Борьба с сердечно-сосудистыми заболеваниями"</t>
  </si>
  <si>
    <t>Региональный проект 3 "Борьба с онкологическими заболеваниями"</t>
  </si>
  <si>
    <t xml:space="preserve">Региональный проект 4 "Программа развития детского здравоохранения Республики Тыва, включая создание современной инфраструктуры оказания медицинской помощи детям"
</t>
  </si>
  <si>
    <t>Региональный проект 8 "Разработка и реализация программы системной поддержки и повышения качества жизни граждан старшего поколения" ("Старшее поколение")"</t>
  </si>
  <si>
    <t>Всего Программе</t>
  </si>
  <si>
    <t>1.15.</t>
  </si>
  <si>
    <t>1.16</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</si>
  <si>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</si>
  <si>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Случаев поствакцинальных осложенний не выявлено.</t>
  </si>
  <si>
    <t>Проектирование детского противотуберкулезного лечебно-оздоровительного комплекса "Сосновый бор" в с. Балгазын Тандинского района</t>
  </si>
  <si>
    <t>Приобретение медоборудования за счет резервного фонда Президента Российской  Федерации</t>
  </si>
  <si>
    <t>1.18.</t>
  </si>
  <si>
    <t>1.25</t>
  </si>
  <si>
    <t>1.39.</t>
  </si>
  <si>
    <t>1.40.</t>
  </si>
  <si>
    <t>1.41.</t>
  </si>
  <si>
    <t>1.41.1.</t>
  </si>
  <si>
    <t>1.41.2.</t>
  </si>
  <si>
    <t>1.42.</t>
  </si>
  <si>
    <t>1.42.1.</t>
  </si>
  <si>
    <t>1.42.2.</t>
  </si>
  <si>
    <t>1.43.</t>
  </si>
  <si>
    <t>1.43.1.</t>
  </si>
  <si>
    <t>1.44.</t>
  </si>
  <si>
    <t>1.44.1.</t>
  </si>
  <si>
    <t>1.45.</t>
  </si>
  <si>
    <t>1.45.1.</t>
  </si>
  <si>
    <t>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</si>
  <si>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1.59.</t>
  </si>
  <si>
    <t>Оказание медицинской помощи в круглосуточном стационаре</t>
  </si>
  <si>
    <t>Централизованные расходы на приобретение медицинского оборудования</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</si>
  <si>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</si>
  <si>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2.3.</t>
  </si>
  <si>
    <t>1.60.</t>
  </si>
  <si>
    <t>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t>
  </si>
  <si>
    <t>1.61.</t>
  </si>
  <si>
    <t>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t>
  </si>
  <si>
    <t>1.64.</t>
  </si>
  <si>
    <t>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t>
  </si>
  <si>
    <t>1.65.</t>
  </si>
  <si>
    <t>Финансовое обеспечение мероприятий по оснащению (переоснащению)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t>
  </si>
  <si>
    <t>1.66.</t>
  </si>
  <si>
    <t>1.67.</t>
  </si>
  <si>
    <t>Иные межбюджетные трансферты на приобретение медицинских изделий для оснащения медицинских организаций за счет средств резервного фонда Правительства Российской Федерации</t>
  </si>
  <si>
    <t>утверждено на 2021 год законом Республики Тыва о республиканском бюджете</t>
  </si>
  <si>
    <t>1.41.3.</t>
  </si>
  <si>
    <t>1.41.3.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</si>
  <si>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факт*</t>
  </si>
  <si>
    <t>*</t>
  </si>
  <si>
    <t xml:space="preserve">Осуществление  реконструкции (ее завершение)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t>
  </si>
  <si>
    <t>1.68.</t>
  </si>
  <si>
    <t xml:space="preserve">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(поликлинники,поликлинические подразделения, амбулатории отделения (центры) врача общей практики, фельдершско-акушерские и фельдершские пункты), а также зданий (отдельных зданий, комплексов зданий) центральных районов и районных больниц </t>
  </si>
  <si>
    <t>1.69.</t>
  </si>
  <si>
    <t>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</si>
  <si>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1.70.</t>
  </si>
  <si>
    <t>Приведение материально-технической базы медицинских организаций, оказывающих первичную медико-санитарную помощь взрослым и детям, их  обособленных структурных подразделений, центральных районных и районных больниц в соответствие с требованиями порядков оказания медицинской помощи, их дооснащение и переоснащение оборудованием для оказания медицинской помощи</t>
  </si>
  <si>
    <t>На 2021 год запланирована приобретение 9 ед. автотранспорта. Минпромторгом РФ в конце 2020 года была закуплены все 9 ед. автотранспорта на сумму 5 511 500,00 рублей. Поставлены LADA 213100 – 5 ед. и LADA GRANTA 219010 – 4 ед.</t>
  </si>
  <si>
    <t>Запланированы средства на сумму 659 846,7 тыс. руб. 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 освоено в полном объеме.</t>
  </si>
  <si>
    <t>За счет средств резерного фонда Президента Российской  Федерации запланировано приобретение медицинского оборудования на сумму 48 947 тыс. руб. для нужды медицинских организаций. Произведена оплата на сумму 2 959 500,00 руб.</t>
  </si>
  <si>
    <r>
      <t>За отчетный период проведено в ГБУЗ РТ "Республиканский центр восстановительной медицины и реабилитации для детей" осмотров на сумму 6 041,3 тыс. руб. (3430 посещений) или 54</t>
    </r>
    <r>
      <rPr>
        <sz val="8"/>
        <color rgb="FFFF0000"/>
        <rFont val="Times New Roman"/>
        <family val="1"/>
        <charset val="204"/>
      </rPr>
      <t xml:space="preserve"> </t>
    </r>
    <r>
      <rPr>
        <sz val="8"/>
        <color theme="1"/>
        <rFont val="Times New Roman"/>
        <family val="1"/>
        <charset val="204"/>
      </rPr>
      <t>% исполнения от годового плана.</t>
    </r>
  </si>
  <si>
    <t>данные за 7 месяцев 2021 г.</t>
  </si>
  <si>
    <t>За отчетный период проведено ГБУЗ РТ "Республиканский Центр Общественного здоровья и медицинской профилактики"  осмотров на сумму 6 786,5 тыс. руб. (2913 посещений) или 48% исполнения от годового план.</t>
  </si>
  <si>
    <t>Приказом Министерства здравоохранения Республики Тыва от 21.01.2021 г. № 56пр/21 утвержден Перечень медицинских оборудований, приобретаемых в рамках мероприятий по развитию системы паллиативной медицинской помощи в 2021 году. Запланировано приобретение 6 единиц оборудования для нужды ГБУЗ РТ "Республиканский онкологический диспансер", "Республиканская детская больница", "Противотуберкулезный диспансер". Заключены 3 ГК на общую сумму 2 898 735,43 руб. (аппарат ИВЛ портативный для взрослых - 1 ед. и для детей - 1 ед., инсуффлятор-экссуффлятор - 2 ед.) и 2 договора на сумму 506 000,00 руб. (кислородный концентратор - 2 ед.). Произведена оплата за поставленное оборудование на сумму 3 163 735,43 руб. Заключен 6 государственных контрактов на сумму 1 000 000,00 рублей на поставку лекарственных препаратов для паллиативных больных. Произведена оплата на сумму 960 355,00 руб. на поставку лекарственных препаратов.</t>
  </si>
  <si>
    <t>Заключено 7 государственных контрактов на сумму 18 994 379,04 рублей, 3 договора на сумму 404 405,84 рублей с 7 поставщиками на медикаменты для обеспечения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Поставлено медикаментов на сумму 19 398 784,88 рублей. Произведена оплата на сумму 19 398 784,88 рублей.</t>
  </si>
  <si>
    <t>"Развитие здравоохранения на 2018-2025 годы" за 9 мес. 2021г.</t>
  </si>
  <si>
    <t>1.41.4.</t>
  </si>
  <si>
    <t>Создание объектов социального и производственного комплексов, в том числе объектов общегражданского назначения, жилья, инфраструктуры</t>
  </si>
  <si>
    <t>В соответствии с заключенным Соглашением о предоставлении иного межбюджетного трансферта, имеющего целевое назначение, из федерального бюджета бюджету субъекта Российской Федерации от 10.02.2019 № 056-17-2019-018 (ред. от 25.12.2020 г. № 056-17-2019-018/2) запланирована приобретение вакцин для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Заключен 1 договор на поставку вакцины против пневмококковой инфекции на сумму 94,34315 тыс. руб. Вакцины поставлены и произведена оплата полностью.</t>
  </si>
  <si>
    <t>Финансовое обеспечение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особо важных работ, особые условия труда и дополнительную нагрузку, в том числе на компенсацию ранее произведенных на указанные цели</t>
  </si>
  <si>
    <t>1.58.</t>
  </si>
  <si>
    <t xml:space="preserve"> Иные межбюджетные трансферты на финансовое обеспечение проведения углубленной диспансеризации застрахованных по обязательному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t>
  </si>
  <si>
    <t>1.71.</t>
  </si>
  <si>
    <t>На модернизацию лабораторий медицинских организаций, осуществляющих диагностику инфекционных болезней</t>
  </si>
  <si>
    <t>1.72.</t>
  </si>
  <si>
    <t>3.6.1.</t>
  </si>
  <si>
    <t>3.7.</t>
  </si>
  <si>
    <t>Единовременные выплаты врачам, выезжающим на работу в сельскую местность</t>
  </si>
  <si>
    <t>3.8.</t>
  </si>
  <si>
    <t xml:space="preserve"> Выплаты Государственной премии Республики Тыва в области здравоохранения "Доброе сердце" - "Буянныг чурек"</t>
  </si>
  <si>
    <t>Проведена диспансеризация определенных групп взрослого населения на сумму 28 849,4 тыс.рублей, в том числе: ГБУЗ РТ "Городская поликлиника" - 2650,0 тыс. руб. (2292 случая); ГБУЗ РТ "Республиканская больница № 1" - 3214,6 тыс. руб. (996 случаев); ГБУЗ РТ "Бай-Тайгинская ЦКБ" - 1208,7 тыс. руб. (467 случая); ГБУЗ РТ "Барун-Хемчикский ММЦ" -5815,4 тыс. руб. (1861 случая); ГБУЗ РТ "Дзун-Хемчикский ММЦ" - 3997,4 тыс. руб. (1271 случая); ГБУЗ РТ "Каа-Хемская ЦКБ" - 2895,7 тыс. руб. (1000 случая); ГБУЗ РТ "Кызылская ЦКБ" - 210,5 тыс. руб. (59 случаев); ГБУЗ РТ "Монгун-Тайгинская ЦКБ" - 31,6 тыс. руб. (11 случаев); ГБУЗ РТ "Овюрская ЦКБ" - 1625,2 тыс. руб. (622 случая); ГБУЗ РТ "Пий-Хемская ЦКБ" - 1003,1 тыс. руб. (1071 случая); ГБУЗ РТ "Сут-Хольская ЦКБ" - 1564,6 тыс. руб. (3302 случая); ГБУЗ РТ "Тандинская ЦКБ" - 995,3 тыс. руб. (381 случая); ГБУЗ РТ "Тере-Хольская ЦКБ" - 132,7 тыс. руб. (43 случая); ГБУЗ РТ "Тес-Хемская ЦКБ" - 1967,2 тыс. руб. (623 случая); ГБУЗ РТ "Тоджинская ЦКБ" - 0,0 тыс. руб. (0 случая); ГБУЗ РТ "Улуг-Хемский ММЦ" - 569,4 тыс. руб. (190 случаев); ГБУЗ РТ "Чаа-Хольская ЦКБ" - 0,0 тыс. руб. (0 случая); ГБУЗ РТ "Чеди-Хольская ЦКБ" - 0,0 тыс. руб. (0 случая); ГБУЗ РТ Эрзинская ЦКБ" - 968,0  тыс. руб.  (294 случая).</t>
  </si>
  <si>
    <t>Диспансеризация детей   проведена на сумму 4 030,6 тыс.рублей, в том числе: ГБУЗ РТ "Республиканская детская больница" - 1359,2 тыс. руб. (132 случая); ГБУЗ РТ "Бай-Тайгинская ЦКБ" - 0,0 тыс. руб. (0 случая); ГБУЗ РТ "Барун-Хемчикский ММЦ" - 0,0 тыс.руб., (0 случая),ГБУЗ РТ "Дзун-Хемчикский ММЦ" - 0,0 тыс. руб. (0 случая); ГБУЗ РТ "Каа-Хемская ЦКБ" - 210,1 тыс. руб. (20 случаев); ГБУЗ РТ "Кызылская ЦКБ" - 138,2 тыс. руб. (14 случая); ГБУЗ РТ "Монгун-Тайгинская ЦКБ" - 857,6 тыс. руб. (82 случая); ГБУЗ РТ "Овюрская ЦКБ" - 337,3 тыс. руб. (32 случая); ГБУЗ РТ "Пий-Хемская ЦКБ" - 0,0 тыс. руб. (0 случая); ГБУЗ РТ "Сут-Хольская ЦКБ" - 0,0  тыс. руб. (0 случая); ГБУЗ РТ "Тандинская ЦКБ" - 1128,2 тыс. руб. (111 случая); ГБУЗ РТ "Тес-Хемская ЦКБ" - 0 тыс. руб. (0 случая);ГБУЗ РТ "Тоджинская ЦКБ" - 0,0 тыс. руб. (0 случая); ГБУЗ РТ "Тере-Хольская ЦКБ" - 0 тыс. руб. (0 случая); ГБУЗ РТ "Улуг-Хемский ММЦ" - 0,0 тыс. руб. (0 случая);ГБУЗ РТ"Чаа-Хольская ЦКБ" - 0 тыс.рублей (0 случая), ГБУЗ РТ "Чеди-Хольская ЦКБ" - 0,0 тыс. руб. (0 случая); ГБУЗ РТ Эрзинская ЦКБ" - 0 тыс. руб. (0 случая).</t>
  </si>
  <si>
    <t>Профилактические осмотры  для взрослых проведена  на сумму 11 378,4 тыс.рублей (6 616 случаев) или 10 % исполнения от годового плана.</t>
  </si>
  <si>
    <t>Профилактические осмотры  для детей проведены на сумму 77 153,4 тыс.рублей (20 691 случай) или 48% исполнения от годового плана.</t>
  </si>
  <si>
    <t>По неотложной медицинской помощи за отчетный период  выполнено на сумму 113108,71  тыс. руб. (96 044 случая) выполнение от годового плана 57% том числе: ГБУЗ РТ "Бай-Тайгинская ЦКБ" - 2370,3  тыс. руб. (1953 случая); ГБУЗ РТ "Барун-Хемчикский ММЦ" - 9389,3 тыс. руб. (8050 случая); ГБУЗ РТ "Дзун-Хемчикский ММЦ" - 7923,0 тыс. руб. (6576 случаев); ГБУЗ РТ "Каа-Хемская ЦКБ" - 4147,6  тыс. руб. (3656 случаев); ГБУЗ РТ "Кызылская ЦКБ" - 7132,9  тыс. руб. (6287 случаев); ГБУЗ РТ "Монгун-Тайгинская ЦКБ" - 2318,0  тыс. руб. (1997 случаев); ГБУЗ РТ "Овюрская ЦКБ" - 2562,8 тыс. руб. (2217 случаев); ГБУЗ РТ "Пий-Хемская ЦКБ" - 5828,3  тыс. руб. (4856 случаев); ГБУЗ РТ "Сут-Хольская ЦКБ" - 2774,6  тыс. руб. (2376 случаев); ГБУЗ РТ "Тандинская ЦКБ" - 3827,7  тыс. руб. (3167 случаев); ГБУЗ РТ "Тес-Хемская ЦКБ" - 3166,5  тыс. руб. (2886 случаев); ГБУЗ РТ "Тоджинская ЦКБ" - 2425,9  тыс. руб. (2104 случая); ГБУЗ РТ "Тере-Хольская ЦКБ" - 819,8  тыс. руб. (685 случаев);  ГБУЗ РТ "Улуг-Хемский ММЦ" - 10642,4  тыс. руб. (8815 случаев); ГБУЗ РТ "Чаа-Хольская ЦКБ" - 3522,6  тыс. руб. (2972 случая); ГБУЗ РТ "Чеди-Хольская ЦКБ" - 963,8 тыс. руб. (870 случаев); ГБУЗ РТ Эрзинская ЦКБ" - 3436,5  тыс. руб. (2851 случая), ГБУЗ РТ "Республиканская больница № 1" - 10967,5 тыс. руб. (9328 случаев); ГБУЗ РТ "Республиканская больница № 2" - 209,9 тыс. руб. (200 случая); ГБУЗ РТ "Республиканский онкологический диспансер" - 2,2 тыс. руб. (2 случая); ГБУЗ РТ "Республиканская детская больница" - 16534,9  тыс. руб. (11491 случая);  ГБУЗ РТ "Инфекционная больница" - 1,4 тыс.руб. (1 случай); ГБУЗ РТ "Городская поликлиника" - 11883,8  тыс. руб. (12459 случаев); ГБУЗ РТ "Республиканский центр восстановительной медицины и реабилитации для детей" - 1,1 тыс.руб. (1 случай); ГАУЗ РТ СП "СЕРЕБРЯНКА" - 2,8 тыс.руб (2 случая); ООО "Семейный доктор" - 253,1 тыс.руб. (242 случая).</t>
  </si>
  <si>
    <r>
      <t>Профилактические посещение за отчетный период выполнено на сумму 320 389,2</t>
    </r>
    <r>
      <rPr>
        <sz val="8"/>
        <color rgb="FFFF0000"/>
        <rFont val="Times New Roman"/>
        <family val="1"/>
        <charset val="204"/>
      </rPr>
      <t xml:space="preserve"> </t>
    </r>
    <r>
      <rPr>
        <sz val="8"/>
        <rFont val="Times New Roman"/>
        <family val="1"/>
        <charset val="204"/>
      </rPr>
      <t>тыс. рублей (586658 посещений) или 82</t>
    </r>
    <r>
      <rPr>
        <sz val="8"/>
        <color rgb="FFFF0000"/>
        <rFont val="Times New Roman"/>
        <family val="1"/>
        <charset val="204"/>
      </rPr>
      <t xml:space="preserve"> </t>
    </r>
    <r>
      <rPr>
        <sz val="8"/>
        <rFont val="Times New Roman"/>
        <family val="1"/>
        <charset val="204"/>
      </rPr>
      <t>%  исполнения от годового плана, том числе: ГБУЗ РТ "Бай-Тайгинская ЦКБ" - 3317,8 тыс. руб. (8065  посещений); ГБУЗ РТ "Барун-Хемчикский ММЦ" - 7699,6  тыс. руб. (18100 посещений); ГБУЗ РТ "Дзун-Хемчикский ММЦ" - 8566,2  тыс. руб. (18269  посещений); ГБУЗ РТ "Каа-Хемская ЦКБ" - 7240,3 тыс. руб. (8276  посещений); ГБУЗ РТ "Кызылская ЦКБ" - 9648,3 тыс. руб. (18507 посещений); ГБУЗ РТ "Монгун-Тайгинская ЦКБ" - 2134,9  тыс. руб. (5276 посещений); ГБУЗ РТ "Овюрская ЦКБ" - 1753,8  тыс. руб. (3711  посещений); ГБУЗ РТ "Пий-Хемская ЦКБ" - 7526,0  тыс. руб. (14787  посщений); ГБУЗ РТ "Сут-Хольская ЦКБ" -5520,3 тыс. руб. (6385 посещений); ГБУЗ РТ "Тандинская ЦКБ" - 7698,1  тыс. руб. (12151 посещений); ГБУЗ РТ "Тес-Хемская ЦКБ" -4107,5 тыс. руб. (4857 посещений); ГБУЗ РТ "Тоджинская ЦКБ" - 1142,4  тыс. руб. (2091 посещений); ГБУЗ РТ "Тере-Хольская ЦКБ" -89,3  тыс. руб. (79 посещений); ГБУЗ РТ "Улуг-Хемский ММЦ" - 8627,0 тыс. руб. (27255  посещений); ГБУЗ РТ "Чаа-Хольская ЦКБ" - 2475,8 тыс. руб. (5118 посещений); ГБУЗ РТ "Чеди-Хольская ЦКБ" -3886,7  тыс. руб. (5287 посещений) ,ГБУЗ РТ Эрзинская ЦКБ" - 2359,5 тыс. руб. (5847 посещений), ГБУЗ РТ "Республиканская больница № 1" - 32415,9  тыс.руб. (50715 посещений),  ГБУЗ РТ "Республиканская больница № 2" -618,0  тыс.руб. (1427 посещений), ГБУЗ РТ "Республиканский онкологический диспансер" -92,6  тыс.руб. (110  посещений), ГБУЗ РТ "Республиканский кожно-венерологический диспансер" -682,5  тыс.руб. (4182 посещений), ГБУЗ РТ "Республиканская детская больница" - 23030,7  тыс.руб. (31641 посещений), ГБУЗ РТ "Перинатальный центр" - 4638,2  тыс.руб. (19137 посещений), ГБУЗ РТ "Инфекционная больница" - 3190,0 тыс.руб. (4237 посещений), ГБУЗ РТ "Городская поликлиника" -9263,8  тыс. руб. (25537 посещений); ГБУЗ РТ "Стоматологическая поликлиника - 28034,5  тыс. руб. (35505 посещений); .ФКУЗ "МСЧ МВД России по РТ" - 167,4 тыс.руб. (820 посещений), ГБУЗ РТ "Республиканский центр общественного здоровья и медицинской профилактики" -3057,4 тыс.руб. (6071 посещений), ГБУЗ РТ "Республиканский центр восстановительной медицины и реабилитации для детей" - 6491,1 тыс.руб. (15753 посещений), ИП "Монгуш Р.К." - 0,2 тыс.руб. (1 посещений), ГАУЗ РТ СП "Серебрянка" - 264,7 тыс.руб. (1043 посещений), МЧУ ДПО "Нефросовет" - 82119,3 тыс.руб. (987 посещений),  ИП Саражакова Л.А. -59,3  тыс.руб. (61  посещений), ООО "Байдо" - 21,9 тыс.руб. (72 посещений),  ООО "Семейный доктор" - 0,5 тыс.руб (2 посещений),  ООО "Санталь 17" - 26,7 тыс.руб. (103 посещений), ООО РДЦ - 3483,1 тыс.руб. (509 услуг), ООО ЦКДЛ - 22222,2 тыс.руб. (162555 услуг ), ГБУЗ РТ "РЦ СПИД" - 9511,3 тыс.руб. (20693 услуг), ООО ММЦ Менла - 7204,4 тыс.руб. (41436 услуг).</t>
    </r>
  </si>
  <si>
    <r>
      <t>По медицинской эвакуации (по наземному эвакуации) обслужено на сумму 3 744,1 тыс. руб., ( 222 вызова) или</t>
    </r>
    <r>
      <rPr>
        <sz val="8"/>
        <color rgb="FFFF0000"/>
        <rFont val="Times New Roman"/>
        <family val="1"/>
        <charset val="204"/>
      </rPr>
      <t xml:space="preserve"> </t>
    </r>
    <r>
      <rPr>
        <sz val="8"/>
        <rFont val="Times New Roman"/>
        <family val="1"/>
        <charset val="204"/>
      </rPr>
      <t>27,2 %  исполнения от годового плана, из них:ГБУЗ РТ «Бай-Тайгинская ЦКБ» - 2,4  тыс.рублей (2 вызова),  ГБУЗ РТ "Барун-Хечикский ММЦ" - 3,2 тыс.рублей (3 вызова),   ГБУЗ РТ «Пий-Хемская ЦКБ» - 1,6 тыс. руб. (1 вызов), ГБУЗ РТ «Улуг-Хемский межкожуунный медицинский центр» -  2,0  тыс.руб. (1 вызов), ГБУЗ РТ Республиканская детская больница" - 35,9 тыс.рублей (25 вызовов), ГБУЗ РТ "Перинатальный центр" -983,1 тыс.рублей (45 вызовов), ГБУЗ РТ "Республиканский центр скорой медицинской помощи и медицины катастроф" - 2715,9 тыс.рублей (145 вызовов).</t>
    </r>
  </si>
  <si>
    <r>
      <t>За отчетный период обслужено на сумму 281 928,3  тыс. рублей, 71</t>
    </r>
    <r>
      <rPr>
        <sz val="8"/>
        <color rgb="FFFF0000"/>
        <rFont val="Times New Roman"/>
        <family val="1"/>
        <charset val="204"/>
      </rPr>
      <t xml:space="preserve"> </t>
    </r>
    <r>
      <rPr>
        <sz val="8"/>
        <color theme="1"/>
        <rFont val="Times New Roman"/>
        <family val="1"/>
        <charset val="204"/>
      </rPr>
      <t>%, в том числе:ГБУЗ РТ «Бай-Тайгинская ЦКБ» - 9128,5  тыс.рублей (1603 вызова),  ГБУЗ РТ "Барун-Хемчикский межкожуунный медицинский центр" - 35616,1 тыс.руб. (4700 вызовов),  ГБУЗ РТ «Дзун-Хемчикская межкожунный медицинский центр» - 13853,3  тыс.рублей (2620 вызовов), ГБУЗ РТ «Каа-Хемская ЦКБ» - 5705,7 тыс.рублей (1282 вызова), ГБУЗ РТ «Монгун-Тайгинская ЦКБ» - 8324,8  тыс.руб. (1677 вызова), ГБУЗ РТ «Овюрская ЦКБ» -6439,8 тыс.руб. (1553 вызова), ГБУЗ РТ «Пий-Хемская ЦКБ» -15950,7 тыс. руб. (2277 вызова), ГБУЗ РТ «Сут-Хольская ЦКБ» -8927,8 руб. (1131 вызов), ГБУЗ РТ «Тандинская ЦКБ» - 6094,1 тыс.руб. (1745 вызовов) , ГБУЗ РТ «Тес-Хемская ЦКБ» -19287,4 тыс.руб (1418 вызова)., ГБУЗ РТ «Тоджинская ЦКБ» -4550,8  тыс.руб. (1229 вызовов),  ГБУЗ РТ "Тере-Хольская ЦКБ" - 950,0 тыс.руб. (458 вызовов) , ГБУЗ РТ «Улуг-Хемский межкожуунный медицинский центр» -  11444,7  тыс.руб. (2142 вызова), ГБУЗ РТ «Чаа-Хольская ЦКБ» -2234,2  тыс. руб. (1101 вызов), ГБУЗ РТ «Чеди-Хольская ЦКБ» - 2002,4 тыс. руб.(970 вызовов), ГБУЗ РТ «Эрзинская ЦКБ» - 6912,6  тыс. руб.(1318 вызовов), ГБУЗ РТ "Республиканский центр скорой медицинской помощи и медицины катастроф" - 124506,1 тыс.рублей (47019 вызовов).</t>
    </r>
  </si>
  <si>
    <r>
      <t>Оказано по высокотехнологической медицинской помощи по профилю "Неонатология" на сумму 32135,0 тыс. рублей (92 случая) на базе ГБУЗ РТ "Перинатальный центр", выполнение от годового плана 79</t>
    </r>
    <r>
      <rPr>
        <sz val="8"/>
        <color rgb="FFFF0000"/>
        <rFont val="Times New Roman"/>
        <family val="1"/>
        <charset val="204"/>
      </rPr>
      <t xml:space="preserve"> </t>
    </r>
    <r>
      <rPr>
        <sz val="8"/>
        <rFont val="Times New Roman"/>
        <family val="1"/>
        <charset val="204"/>
      </rPr>
      <t>%.</t>
    </r>
  </si>
  <si>
    <t>Оказано по высокотехнологической медицинской помощи по профилю "Акушерство и гинекология" на сумму 7240,4  тыс. рублей (36 случаев) на базе ГБУЗ РТ "Перинатальный центр", выполнение годового плана 71 %.</t>
  </si>
  <si>
    <t>Проведены  82 случая процедур на экстракорпоральное оплодотворение  на сумму 13 358,2  тыс.рублей или 38 % исполнения от годового плана</t>
  </si>
  <si>
    <t>Оказано по высокотехнологической медицинской помощи на сумму 95 354,9 тыс. рублей (510 случаев) на базе Республиканской больницы № 1, выполнение годового плана 72,3%.</t>
  </si>
  <si>
    <t>Медицинская реабилитация за отчетный период выполнено на сумму 74 264,1 тыс. рублей, в том числе   ГБУЗ РТ "Республиканская больница № 1" - 9565,9  тыс.рублей (158 случаев),  ГБУЗ РТ "Инфекционная больница" - 7763,1 тыс.руб. (154 случая),  ГБУЗ РТ "Республиканский центр восстановительной медицины и реабилитации для детей" - 33451,6  тыс.руб. (413 случая)., ГАУЗ РТ СП "Серебрянка" - 23483,5 тыс.руб. (476 случаев).</t>
  </si>
  <si>
    <r>
      <t>Частными медицинскими организациями оказана медицинская помощь на сумму</t>
    </r>
    <r>
      <rPr>
        <sz val="8"/>
        <color rgb="FFFF0000"/>
        <rFont val="Times New Roman"/>
        <family val="1"/>
        <charset val="204"/>
      </rPr>
      <t xml:space="preserve"> </t>
    </r>
    <r>
      <rPr>
        <sz val="8"/>
        <rFont val="Times New Roman"/>
        <family val="1"/>
        <charset val="204"/>
      </rPr>
      <t xml:space="preserve">104730,4 </t>
    </r>
    <r>
      <rPr>
        <sz val="8"/>
        <color theme="1"/>
        <rFont val="Times New Roman"/>
        <family val="1"/>
        <charset val="204"/>
      </rPr>
      <t xml:space="preserve"> тыс. рублей  или 55,9</t>
    </r>
    <r>
      <rPr>
        <sz val="8"/>
        <color rgb="FFFF0000"/>
        <rFont val="Times New Roman"/>
        <family val="1"/>
        <charset val="204"/>
      </rPr>
      <t xml:space="preserve"> </t>
    </r>
    <r>
      <rPr>
        <sz val="8"/>
        <color theme="1"/>
        <rFont val="Times New Roman"/>
        <family val="1"/>
        <charset val="204"/>
      </rPr>
      <t>%, из них ИП Монгуш Р.К. - 772,5 тыс.руб. (312 случая), МЧУ ДПО "Нефросовет" - 86358,2  тыс.руб. (1067 случаев), ИП Саражакова Л.А. - 230,7 тыс.руб.(155 случаев), ООО "Алдан" - 2200,6 тыс.руб. (914 случая), ООО "Байдо" - 905,1 тыс.руб.(390 случаев), ООО "Семейный доктор" - 253,6 тыс.руб. (244 случая), ООО "Санталь 17" - 14009,7 тыс.руб. (368 случаев).</t>
    </r>
  </si>
  <si>
    <t>За отчетный период направлены средства в Территориальный фонд обязательного медицинского страхования по Республике Тыва на общую сумму 2 153 528 325,00 руб.</t>
  </si>
  <si>
    <t>В соответствии с заключенным Соглашением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13.02.2019 № 056-08-2019-357 (в ред. от 26.12.2020 г. № 056-08-2019-357/3)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Всего заключено 13 государственных контрактов на общую сумму 67 239,8 тыс. руб. Поставлено оборудование на общую сумму 27 468,3 тыс. руб. Произведена оплата на сумму 27 468,3 тыс. руб.</t>
  </si>
  <si>
    <t xml:space="preserve">В течение отчетного периода на обеспечение деятельности Медицинского колледжа профинансировано 42 334 994,00 рублей (на коммунальные услуги, материальные запасы, заработная плата, налоги и др. статьи). </t>
  </si>
  <si>
    <t xml:space="preserve">На 2021 год запланирована выплата стипендий студентам Республиканского медицинского колледжа на сумму 3 547,2 тыс. рублей. За отчетный период направлена стипендия 2 336 962,00 рублей. </t>
  </si>
  <si>
    <t>На развитие среднего профессионального образования в 2021 году предусмотрена 7 725,2 тыс. рублей. Произведана оплата на сумму 7 725 166,66 руб.</t>
  </si>
  <si>
    <t>В течение отчетного периода на обеспечение мероприятия подготовка средних медицинских работников Медицинского колледжа профинансировано 1 110 579,00 рублей (заработная плата и начисления на выплаты по оплате труда).</t>
  </si>
  <si>
    <t xml:space="preserve">По состоянию на 01.10.2021 г. на санаторно-курортное лечение направлено всего 1729 детей с хроническими заболеваниями, из них: дети-инвалиды – 132 чел., в том числе по путевкам «мать и дитя» - 112 чел.; дети-сироты и дети, оставшиеся без попечения родителей – 282 чел., в тои числе воспитанники ГБОУ РШИ "Тувинский кадетский корпус" - 25 чел.; дети, состоящие на учете детского фтизиатра - 1 чел.; дети, проживающие в малоимущих, многодетных, неполных семьях - 1033 чел.; дети из иных категорий семей – 281 чел. За оказанные услуги по санаторно-курортному лечению детей в КГАУ «Социально-оздоровительный центр «Тесь», ФГБУ «Детский санаторий «Озеро Шира» перечислены финансовые средства из республиканского бюджета на общую сумму в 15 367 365,35 рублей. </t>
  </si>
  <si>
    <t xml:space="preserve">В рамках реализации Индивидуальной программы ускоренного социально-экономического развития Республики Тыва на 2020-2024 годы, утвержденного распоряжением Правительства Российской Федерации от 10.04.2020 г. № 972-р пунктом 34 предусмотрено мероприятие проектирование объекта «Детский противотуберкулезный лечебно-оздоровительный комплекс «Сосновый бор» в с. Балгазын Тандынского района.
Реализация данного мероприятия предусмотрено на период 2020-2021 года.
Заключенный госконтракт между заказчиком ГКУ РТ «Госстройзаказ» и ООО «СИБПРОЕКТ» г. Новосибирск от 25.11.2020 г. № 172-20  на выполнение  инженерного изыскания, проектирование и экспертизу, в сумме 13 250,0 тыс. рублей, сроком исполнения 12 календарных месяцев, но не позднее 31.12.2021 года. 
 По информации заказчика ГКУ РТ «Госстройзаказ» в настоящее время, завершены разделы в следующем % отношении:
  В настоящее время ведется разработка проектной документации, выполнены разделы в следующем % отношении:
Раздел 1 ПЗ «Пояснительная записка» - 100%.
Раздел 2 ПЗУ «Схема планировочной организации земельного участка» выполнен на 100%.
Раздел 3 АР «Архитектурные решения» - 100%.
Раздел 4 КР «Конструктивные решения» - 100%.
Раздел 5 ИОС «Сведения об инженерном оборудовании, о сетях инженерно-технического обеспечения, перечень инженерно-технических мероприятий, содержание технологических решений» 
Подраздел 1 «Система электроснабжения» – 90%.
Подраздел 2 «Система водоснабжения» – 100%.
Подраздел 3 «Система водоотведения» – 100%.
Подраздел 4 «Отопление, вентиляция и кондиционирование воздуха, тепловые сети» – 100%.
Подраздел 5 «Сети связи» – 100%.
Подраздел 7 «Технологические решения» - 100%.
Раздел 6 ПОС «Проект организации строительства» - 100%.
Раздел 8 «Перечень мероприятий по охране окружающей среды»–100%.
Раздел 9 «Мероприятия по обеспечению пожарной безопасности» - 100%. 
Раздел 10 Мероприятия по обеспечению доступа инвалидов – 100%. 
Раздел 10(1)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- 100%. 
Раздел 11 СМ «Смета на строительство объектов капитального строительства» - 85%.
 По состоянию на 03.10.2021 г. по разделу 11 СМ «Смета на строительство объектов капитального строительства» на стадии завершения - 85%.
 Всего кассовое исполнение составляет 6 941,015 тыс. рублей (52% от суммы госконтракта), срок исполнение не позднее 31.12.2021 г.
 Заказчиком является ГКУ РТ «Госстройзпаказ», кассовое исполнение осуществляется заказчиком. 
</t>
  </si>
  <si>
    <t xml:space="preserve">В соответствии с заключенным Соглашением о предоставлении субсидии из федерального бюджета бюджету Республики Тыва в целях софинансирования расходных обязательств Республики Тыва по осуществлению единовременных компенсационных выплат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на соответствующий финансовый год и плановый период от 24.12.2019 № 056-09-2020-346 (в ред. от 28.12.2020 г. № 056-09-2020-346/1) запланировано выплаты 12 врачам. В текущем году на реализацию программы Земский доктор» республике выделено 24 млн. рублей, из них 240 тыс. рублей за счет средств республиканского бюджета. Единовременные компенсационные выплаты перечислены семи 7 врачам: врачу-анестезиологу-реаниматологу, врачу- хирургу ГБУЗ «Тандинская ЦКБ» РТ, врачу-анестезиологу-реаниматологу, врачу-педиатру ГБУЗ РТ «Каа-Хемская ЦКБ», врачу-педиатру, врачу-терапевту ГБУЗ РТ «Тере-Хольская ЦКБ», и врачу-хирургу ГБУЗ РТ «Тоджинская ЦКБ». Комиссией одобрены и направлены заявки на перечисление двум врачам и двум фельдшерам: врачу-педиатру ГБУЗ РТ «Тоджинская ЦКБ», врачу-гинекологу ГБУЗ РТ «Тере-Хольская ЦКБ», фельдшерам ФАП с. Аксы-Барлык Барун-Хемчикского района и ФАП с. Сыстыг-Хем Тоджинского района. </t>
  </si>
  <si>
    <t xml:space="preserve">В связи с минимальным количеством работ  медицинских работников на присуждение премии «Доброе сердце» — «Буянныг чурек», заседание комиссии в 2021 году не состоялось.
 </t>
  </si>
  <si>
    <t xml:space="preserve">Разработан проект постановления ПРТ «Об утверждении Порядка предоставления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 в 2021-2023 годах», который предусматривает осуществление денежных выплат медицинским работникам, трудоустроенным в государственные медицинские организации в 2021 году после окончания ординатуры и программы «специалиатета», а также врачам, вернувшимся из-за пределов республики. Медицинским работникам будут выплачены  денежные выплаты в размере 1 000 000 (один миллион) рублей, которая выплачивается в следующем порядке:
1) 200 000 (двести тысяч) рублей при первом трудоустройстве в медицинскую организацию государственной системы здравоохранения Республики Тыва;
2) 200 тысяч рублей по окончании второго года работы;
3) 200 тысяч рублей по окончании третьего года работы;
4) 200 тысяч рублей по окончании четвертого года работы;
5) 200 тысяч рублей по окончании пятого года работы.
На реализацию проекта в 2021 году всего предусмотрено 16,4 тыс. рублей, которые получат всего 82 медицинских работника. </t>
  </si>
  <si>
    <t>Заключено 6 государственных контрактов на общую сумму 75 318 987,94 руб.: капитальный ремонт поликлиники ГБУЗ РТ "Тандинская ЦКБ", общая готовность объекта - 92 %, детского отделения ГБУЗ РТ "Улуг-Хемской ММЦ" общая готовность объекта - 40 %, детского соматического отделения ГБУЗ РТ "Чаа-Хольская ЦКБ" общая готовность объекта - 98 %,  детской поликлиники ГБУЗ РТ "Чеди-Хольская ЦКБ" общая готовность объекта - 50 %, детской поликлиники ГБУЗ РТ "Бай-Тайгинская ЦКБ" общая готовность объекта - 50 %. Капитальный ремонт поликлиники ГБУЗ РТ «Республиканская больница №1» по улице Ленина д. 44 на общую сумму 44 645300,00 тыс. рублей запланировано провести в два этапа 2021 и 2022 годах, в том числе в 2021 году на сумму 14 645 300,00 рублей, в 2022 году на сумму 30 000 000,00 рублей.
Сметная документация проектной организацией ООО «Авангард» на капитальный ремонт поликлиники ГБУЗ РТ «Республиканская больница №1» по улице Ленина д. 44 разработано, получена государственная экспертиза на достоверность сметной документации в ГАУ «Управление государственной строительной экспертизы Республики Тыва. 
По результатам проведенных торгов определена подрядная организация. Государственный контракт № 2021.3865 от 07.09.2021 с подрядной организацией ООО «Элита» на общую сумму 36 609 146,00 рублей. Подрядная организация ожидают авансирование 30% согласно условиям госконтракта, приступили к демонтажным работам. 
В целях своевременного выполнения ремонтных работ кураторами объектов проводится еженедельные выездные командировки на объекты капитального ремонта по проверке хода и качества работ, выполняемых подрядчиками. Произведена оплата за проведенные ремонтные работы на общую сумму 25 517,6 тыс. руб.</t>
  </si>
  <si>
    <t>Произведена оплата за поставленное оборудование 2019 года на общую сумму 144 808 574,99 руб.</t>
  </si>
  <si>
    <t>Запланировано оснащение (переоснащение)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 на сумму 5 459,0 тыс. руб. Произведена оплата на сумму 5 459 000,00 руб.</t>
  </si>
  <si>
    <t>За счет республиканского бюджета на централизованные расходы на курсовые и сертификационные мероприятия запланирована 1 500,0 тыс. рублей. За отчетный период прошли курсы повышения квалификации 1 врач по теме "Хирургическое лечение опухолей поджелудочной железы" в объеме 72 часов, 6 врачей на симуляционной площадке на базе ПЦ "Первичная реанимация новорожденных в родильном зале" 36 часов, прошли профессиональную переподготовку 1 врач по специальности "Радиотерапия", 20 чел. по теме "Актуальные вопросы диспансеризации взрослого населения". Всего заключены договора на сумму 1 266 180,00 руб. Кассовое исполнение 531 780,00 руб.</t>
  </si>
  <si>
    <t>В соответствии с заключенным Соглашением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 от «20» июля 2021 г. № 056-09-2021-216 запланирована приобретение оборудования на общую сумму 49 131,0 тыс. руб. За отчетный период заключено 4 ГК на общую сумму 11 789 838,65 руб. на 47 ед. оборудования и 1 договор на сумму 474 000,00 руб. на 3 ед. оборудования. Ожидается заключение 1 ГК на сумму 35 720 500,00 руб. на 1 ед. оборудования (масс-спектрометр)</t>
  </si>
  <si>
    <t xml:space="preserve">В соответствии Соглашением о предоставлении в 2021 году иного межбюджетного трансферта, имеющего целевое назначение, из федерального бюджета бюджету субъекта Российской Федерации и бюджету г. Байконура, источником финансового обеспечения которого являются бюджетные ассигнования резервного фонда Правительства Российской Федерации, в целях финансового обеспечения расходных обязательств субъекта Российской Федерации и г. Байконура по предоставлению межбюджетного трансферта бюджету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 19), в рамках реализации территориальной программы обязательного медицинского
страхования от «3» августа 2021 г. № 056-17-2021-369 запланировано проведение в 2021 году 8203  случаев проведения углубленной диспансеризации застрахованных лиц на сумму 20 088,0 тыс. руб.
</t>
  </si>
  <si>
    <t xml:space="preserve">В соответствии с распоряжением Правительства Российской Федерации от 9 июля 2021 г. № 1869-р иных межбюджетных трансфертов, предоставляемых в 2021 году из федерального бюджета бюджетам субъектов Российской Федерации и бюджету г. Байконура, источником финансового обеспечения которых являются бюджетные ассигнования резервного фонда Правительства Российской Федерации, в целях софинансирования расходных обязательств субъектов Российской Федерации и г. Байконура по финансовому обеспечению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Республике Тыва распределены 946,4 тыс. рублей. 
Дополнительное соглашение о предоставлении иного межбюджетного трансферта между Правительством Республики Тыва и Министерством здравоохранения Российской Федерации заключено 16 июля 2021 года № 056-17-2021-060/3. С учетом данного дополнительного соглашения общий объем финансового обеспечения расходных обязательств, софинансируемых из федерального бюджета в 2021 году составляет 3 763,30 тыс. рублей. 
Всего заключены государственные контракты на приобретение лекарственных препаратов на сумму 3 763,30 тыс. рублей, поставлены и выданы медицинским организациям республики лекарственные препараты в полном объеме.
</t>
  </si>
  <si>
    <t>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 на общую сумму 73 633 119,00 руб.</t>
  </si>
  <si>
    <t xml:space="preserve">В соответствии Соглашением о предоставлении в 2021 году иного межбюджетного трансферта, имеющего целевое назначение, из федерального бюджета бюджету субъекта Российской Федерации, источником финансового обеспечения которого являются бюджетные ассигнования резервного фонда Правительства Российской Федерации, в целях софинансирования расходных обязательств субъекта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соответствии с решениями Правительства Российской Федерации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от «30» июля 2021 г. № 056-17-2021-275 запланирована оплата отпусков и выплата компенсации за неиспользованные отпуска медицинским работникам, которым в 2020 году в соответствии с решениями Правительства Российской Федерации предоставлялись выплаты
стимулирующего характера на сумму 79 939,9 тыс. руб. Произведена оплата на сумму 487 450,00 руб.
</t>
  </si>
  <si>
    <t>В рамках заключенного Соглашения о предоставлении иного межбюджетного трансферта из федерального бюджета бюджету Республики Тыва в целях софинансирования расходных обязательств, в том числе в полном объеме, субъектов Российской Федерации, возникающих при оснащении медицинских организаций, подведомственных органам исполнительной власти субъектов Российской Федерации и органам местного самоуправления, передвижными медицинскими комплексами для оказания медицинской помощи жителям населенных пунктов с численностью населения до 100 человек от 24.12.2019 г. № 056-17-2020-330 (в ред. от 24.12.2020 г. № № 056-17-2020-330/1 ) запланировано в 2021 году приобретение 21 ед. передвижных мобильных комплексов. Обьявлены торги на закупку медицинских передвижных комплексов: флюорографический на базе КАМАЗ 4*4 - 1 ед., флюорографический на базе ГАЗон 4*2 - 1 ед., маммографический на базе ГАЗон 4*2 - 1 ед., ФАП на базе ГАЗель 4*2 - 16 ед., ФАП на базе ГАЗ Садко 4*4 - 2 ед. Заключен 1 контракт на сумму 168 456,82 тыс. руб. (21 ед. оборудования), (контрактация - 100%, экономия – 846,51 тыс. руб.). Поставлено 18 ед. на сумму 122 219,83 тыс. руб., фактически оплачено – 122 219,83 тыс. руб. (73%). Идет приемка 2 ед. оборудования</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</si>
  <si>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оснащении оборудованием региональных сосудистых центров и первичных сосудистых отделений от 21.12.2019 № 056-17-2020-076 (ред. 24.12.2020 г. № 056-17-2020-076/5). Объявлены торги на закупку 5 ед. оборудования. Заключено 5 контрактов и договор на 3 ед. (за счет экономии) в общей сумме 20 116,8 тыс. руб на поставку: Аппарат для роботизированной механотерапии верхней конечности - 1 ед. и Реабилитационный тренажер для СРМ-терапии (постоянной пассивной разработки) коленного и тазобедренного суставов - 1 ед. на сумму 2 350 000,00 руб. (оплачено полностью),  Комплекс для трансканиальной магнитной стимуляции - 1 ед. на сумму 2 500 000,00 руб. (оплачено полностью), Стабилоплатформы с биологической обратной связью - 1 ед. на сумму 1 177 500,00 руб. и Система ультразвуковой визуализации сердечно-сосудистой системы - 1 ед. на сумму 13 819 300,00 руб. (оплачено полностью). Поставлены все единицы оборудования для нужды ГБУЗ РТ "Республиканская больница № 1". кассовое освоение – 18 669,3 тыс. руб. (94%)</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</si>
  <si>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переоснащении медицинских организаций, оказывающих медицинскую помощь больным с онкологическими заболеваниями от 21.12.2019 № 056-17-2020-160 (в ред. от 23.12.2020 г. № 056-17-2020-160/5). План-график размещен, утвержден перечень оборудования. Заключен 2 контракта на сумму 47 598,4 тыс. руб. (маммограф и стереотаксическая пункционная приставка для доукомплектования цифровой маммографической системы Senographe Pristina, эндоскопическая система). Поставлена эндоскопическая система и произведена оплата на сумму 16 273 424,00 руб.</t>
  </si>
  <si>
    <t>Всего планируется публикация закупок в 2021 году на 48 единиц оборудования на сумму 114 236 670,00 рублей. Заключен на 48  ед. оборудования ГК на сумму 112 464 759,97 руб. Поставлено 8 ед. оборудования. Ожидается поставка 40 ед. оборудования. Произведена оплата на сумму 2 151 097,49 руб.</t>
  </si>
  <si>
    <t>Произведена оплата за ограждение ФАП, построенные в 2020 году на общую сумму 1 553 805,30 руб.</t>
  </si>
  <si>
    <t xml:space="preserve">Освоение целевых средств по состоянию на 01.10.2021г. составляет – 142 893,9 тыс. рублей (95%), в том числе:
средства федерального бюджета – 126 929,3 тыс. рублей;
средства бюджета субъекта –  1 282,1 тыс. рублей.
</t>
  </si>
  <si>
    <t>На 2021 год для обеспечения в Республике Тыва полноценным питанием беременных женщин, корящих матерей, а также детей до 3 лет запланирована приобретение продуктов питания, молока на сумму 13 363,7 тыс. руб. Произведена оплата за продукты питания на сумму 9 627,1 тыс. руб.</t>
  </si>
  <si>
    <t>Заключены 121 государственных контрактов на сумму 158 633,5 тыс.руб. и 51 договора на сумму 6 882,3 тыс.руб. на поставку медикаментов для льготных категорий граждан территориального регистра. Поставлено медикаментов на сумму 165 515,9 тыс. рублей. Произведена оплата на сумму 165 290,41 тыс. руб.</t>
  </si>
  <si>
    <t xml:space="preserve">В отчетном периоде на содержание подведомственному учреждению Минздрава РТ санаторий "Балгазын" профинансирована 63 736 637,00 рублей (на коммунальные услуги, материальные запасы, заработная плата, налоги и др. статьи). </t>
  </si>
  <si>
    <t xml:space="preserve">В отчетном периоде на содержание подведомственному учреждению Минздрава РТ ГБУЗ РТ "Станция переливания крови" профинансирована 37 178 279,92 рублей (на коммунальные услуги, материальные запасы, заработная плата, налоги и др. статьи). </t>
  </si>
  <si>
    <t xml:space="preserve">На содержание подведомственному учреждению Минздрава РТ ГБУЗ РТ "Дом ребенка" направлена финансирование 39 837 920,99 рублей (на коммунальные услуги, материальные запасы, заработная плата, налоги и др. статьи). </t>
  </si>
  <si>
    <t>Заключено 2 государственных контрактов на поставку наборов реагентов неонатального скрининга для нужды ГБУЗ РТ "Перинатальный центра РТ " на общую сумму 12 483,4 тыс. руб., произведена оплата за поставленные реагенты на сумму 7 283,0 тыс. руб.</t>
  </si>
  <si>
    <t>По состоянию на 01.10.2021 г. произведена оплата за проезд к месту лечения по ВМП и обратно согласно 240 заявлениям 218 чел. на общую сумму 3 400,0 тыс.рублей.</t>
  </si>
  <si>
    <t>Заключено 11 государственных контрактов на поставку вакцин на сумму 38 001,0 тыс.руб. и 3 договора  на сумму 972,81 тыс.руб.  Поставлены вакцины на сумму 36 644,61 тыс. руб. Произведена оплата на сумму 36 459,9 тыс.руб.</t>
  </si>
  <si>
    <t>Заключены 141 гос.контрактов на сумму 139 712,7 тыс.руб., 22 договоров на сумму 2998,7 тыс.руб. Количество поставщиков 52. Поставлены медикаменты на сумму 137 283,1 тыс. руб. Произведена оплата на сумму 136 938,34 тыс.руб.</t>
  </si>
  <si>
    <t>Заключен 5 контрактов на поставку аллергена туберкулезный рекомбинантный в стандартном разведении на сумму 855,36 тыс. руб., диагностических средств для выявления микобактерии туберкулеза на сумму 5 277,8 тыс. руб., на сумму 2 263,2 тыс. руб. диагностических реагентов (тест-систем) для ВИЧ инфицированных на сумму 54,7 тыс. руб., диагностических реагентов для ВИЧ инфицированных (ПЦР) на 2021 год на сумму 1 988,0 тыс.руб. Поставлено на сумму 10 462,42 тыс. руб. Произведена оплата на сумму 10 134,5 тыс. руб. Заключены 9 договоров на рекламу про социально-значимые заболевания ВИЧ-инфекция, произведена оплата на сумму 864,3 тыс. руб.</t>
  </si>
  <si>
    <t>Заключен государственный контаркт с ГБУ РТ "Ресфармация" на сумму 617 200,00 рублей для оказания услуг по приему хранению, отпуск лекарственных препаратов, предназначенных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на 2021 год. Произведена оплата за оказанные услуги на сумму 432 040,00 руб.</t>
  </si>
  <si>
    <t xml:space="preserve">По 9 объектам, в том числе: 7 ФАПов и 2 ВА определены 6 подрядных организации и заключены государственные контракты на строительство. 
Срок выполнения работ со дня заключения контракта по ФАПам составляет 190 календарных дней и по ВА 224 дней. 
В соответствии с заключенными государственными контрактами авансирование не предусмотрено, оплата производится по факту выполнения Работ в течение 15 рабочих дней после предоставления на подписание Государственному заказчику актов о приемке выполненных работ (форма № КС-2) и справок о стоимости выполненных работ и затрат (форма № КС-3) в размере, указанном в справках о стоимости выполненных работ и затрат (форма № КС-3).
На сегодняшний день, подрядными организациями на выполнение проектных работ (геолого-геодезические изыскания, привязка к местности) и на прохождение госэкспертизы на достоверности сметной документации заключены договоры с проектной организацией ООО «Авангард» по 7 объектам (с. Бай-Тал, Тоолайлыг, Чыргакы, Хонделен, Хондергей, Бижиктиг-Хая, Чыраа-Бажы), по объекту (с. Шамбалыг) проектной организацией ООО «Архат», по объекту (с. Бурен-Хем) с проектной организацией ООО «Сельстройпроект».
Проекты привязки к местности, а также геолого-геодезические изыскания грунта строительного участка выполнены у 8 объектов (c. Бижиктиг-Хая, с. Чыргакы, с. Хонделен, с. Хондергей, с. Шамбалыг, с. Чыраа-Бажы, с. Тоолайлыг, с. Бай-Тал,) и предоставлены в ГАУ «Управление государственной строительной экспертизы Республики Тыва» для получения положительного заключения на достоверность сметной документации.
Направлено требование от 19.08.2021 г. № 4919 руководителям подрядных организации «о предоставлении документов по привязке типовых проектов».
На 01 октября 2021 года получено положительное заключение государственной экспертизы по объектам с. Бижиктиг-Хая, с. Хонделен, с. Тоолайлыг.
На сегодняшний день по всем 9 объектам строительства получены от администрации кожуунов разрешение на строительство (с. Тоолайлыг, с. Бурен-Хем, с. Хондергей, с. Чыргакы, с. Бижиктиг-Хая, с. Хонделен, с. Шамбалыг, с. Чыраа-Бажы, с. Бай-Тал) и переданы заказчиком актом приёма-передачи на время строительства подрядным организациям.
Выполнение работ по бурению скважины воды и оформление технических условий инженерного обеспечения, и подключение электрических сетей с подведением кабеля от опоры до объекта предусмотрены силами и финансовыми средствами администраций муниципальных образований.
На сегодняшний день, представлены договора на технические условия подключения к электрическим сетям по всем 8 объектам (с. Шамбалыг, Бижиктиг-Хая, Хонделен, с. Бурен-Хем, с. Бай-Тал, с. Чыргакы, с. Чыраа-Бажы, с. Хондергей).
По объекту с. Тоолайлыг Монгун-Тайгинского кожууна договор ТУ не требуется, так как обеспечивается электроэнергией от дизельной электростанции мощностью 30 кВт.
На бурение скважины воды представлены договора по всем объектам. По состоянию на сегодняшний день, согласно заключенным договорам пробурены скважины по всем 9 объектам строительства (с. Бижиктиг-Хая, с. Хонделен, с. Тоолайлыг, с. Бай-Тал, с. Шамбалыг, с. Бурен-Хем, с. Чыргакы, с. Хондергей, с. Чыраа-Бажы). 
Выполнили работы по земляным работам, так же по устройству фундамента по следующим объектам:
- ФАП в с. Бурен-Хем Каа-Хемского района - подрядная организация ООО «Сылдыс»; 
- ФАП в с. Шамбалыг Кызылский кожуун - подрядная организация ООО "ЮНОСТЬ";
- ФАП в с. Бижиктиг-Хая Барун-Хемчикский кожуун, подрядная организация ООО «Атроник-Сервис».
- ФАП с. Хондергей, Дзун-Хемчикский кожуун – подрядная организация ООО «Атлант».
- ВА в с. Бай-Тал Бай-Тайгинского района - подрядная организация ООО «Атриум»; 
- ВА в с. Чыраа-Бажы Дзун-Хемчикский кожуун - подрядная организация ООО «Бодарал».
Приступили к земляным работам и устройство фундамента ФАП в с.  Хонделен Дзун-Хемчикский кожуун – подрядная организация ООО «Атлант».
Подготовка к земляным работам, вынос осей ФАП в с. Чыргакы, подрядная организация ООО «Атлант», направлено требование от 28.09.2021 г. № 5866 об ускорении СМР. 
Не приступили к фундаментным работам в ФАП в с. Тоолайлыг, Монгун-Тайгинский район, подрядная организация ООО «Атриум», направлено требование от 28.09.2021 г. № 5868 об ускорении СМР.
На сегодняшний день заключили:
1. ООО «Атроник-Сервис» заключил договор поставки с ООО «ЛХК «Алтайлес» на ФАП с. Бижиктиг-Хая от 30.06.2021 г. № 117/21 ЛХК, произведена оплата аванса в размере 57%.
2. ООО «Сылдыс» заключил договор поставки с ИП Черепанов В.Ю. (г. Иркутск) на ФАП с. Бурен-Хем от 21.06.2021 г.  № Д-21-06-21, произведена оплата аванса в размере 57%.
3. ООО «Юность» заключил договор поставки с ИП Черепанов В.Ю. (г. Иркутск) на ФАП с. Шамбалыг, произведена оплата аванса в размере 57%
4. ООО «Бодарал» заключил договор поставки с ООО «ЛХК» «Алтай-Лес» на ВА с. Чыраа-Бажы, произведена оплата аванса в размере 50%.
5. ООО «Атлант» заключил договор поставки с ООО «ЛХК «Алтай-лес» на 3 ФАП в с. Чыргакы, Хонделен, Хондергей от __ август 2021 г. № 139/21. ЛХК.
6. ООО «Артиум» проект договора имеется на стадии подписания. 
На сегодняшний день, актуальная проблема состоит в сроках изготовления и в поставке материалов из клееного бруса. Срок изготовления комплекта материалов из клееного бруса на 1 ФАП примерно рассчитывается 4 недели. Возникает риск неисполнения возведения капитальных стен ВА, ФАПов в срок, который предусмотрен по госконтракту. 
В соответствии с заключенными договорами между подрядными организациями поставка комплект материала осуществляется при 100% оплате.
По данным поставщика клееного бруса ООО «Алтай-лес» по 4 оплаченным комплект материалам стен (клееный брус) отгрузка и поставка по 1 объекту ООО «Атроник-Сервис» ожидается 30 октября т.г., а по 3 объектам ООО «Атлант» ожидается к середине 20 декабря т.г., а по данным поставщика клееного бруса ИП Черепанов В.Ю. (г. Иркутск) по 2 оплаченным комплект материалам стен (клееный брус) отгрузка и поставка ожидали к 30 сентября т.г. (в связи с загруженностью завода, изготовление материалов задерживается).
</t>
  </si>
  <si>
    <r>
      <t>Обращение по заболеваниям выполнено за отчетный период на сумму - 954 806,7 тыс. руб., (297 902 случая) выполнение от годового плана составляет -66</t>
    </r>
    <r>
      <rPr>
        <sz val="8"/>
        <color rgb="FFFF0000"/>
        <rFont val="Times New Roman"/>
        <family val="1"/>
        <charset val="204"/>
      </rPr>
      <t xml:space="preserve"> </t>
    </r>
    <r>
      <rPr>
        <sz val="8"/>
        <rFont val="Times New Roman"/>
        <family val="1"/>
        <charset val="204"/>
      </rPr>
      <t>%., в том числе: ГБУЗ РТ "Бай-Тайгинская ЦКБ" - 35908,5 тыс. руб. (8409 случаев); ГБУЗ РТ "Барун-Хемчиская ММЦ" - 72673,5 тыс.руб. (19949 случаев), ГБУЗ РТ "Дзун-Хемчикский ММЦ" - 61899,5 тыс. руб. (20135 случаев); ГБУЗ РТ "Каа-Хемская ЦКБ" - 33725,9 тыс. руб. (10093 случая); ГБУЗ РТ "Кызылская ЦКБ" - 69623,1 тыс. руб. 16934 случая); ГБУЗ РТ "Монгун-Тайгинская ЦКБ" -23800,1 тыс. руб. (7045 случаев); ГБУЗ РТ "Овюрская ЦКБ" -26340,1 тыс. руб. (8378 случаев); ГБУЗ РТ "Пий-Хемская ЦКБ" - 32920,0 тыс. руб. (8471 случая); ГБУЗ РТ "Сут-Хольская ЦКБ" - 19411,4 тыс. руб. (5054 случая); ГБУЗ РТ "Тандинская ЦКБ" -34852,7 тыс. руб. (9254 случая); ГБУЗ РТ "Тес-Хемская ЦКБ" -25421,0 тыс.руб. (8262 случая), ГБУЗ РТ "Тоджинская ЦКБ" - 27164,6 тыс. руб. (6563 случая); ГБУЗ РТ "Тере-Хольская ЦКБ" - 5693,6 тыс.руб. (1049 случаев),  РТ "Улуг-Хемский ММЦ" - 74166,0 тыс. руб. (23501 случая);  ГБУЗ РТ "Чаа-Хольская ЦКБ" - 24457,3 тыс.руб. (6662 случая), ГБУЗ РТ "Чеди-Хольская ЦКБ" - 23357,0 тыс. руб. (4861 случая); ГБУЗ РТ "Эрзинская ЦКБ" -33958,6  тыс. руб. (10629 случаев), ГБУЗ РТ "Республиканская больница №1" - 45312,6 тыс.руб. (22817 случаев), ГБУЗ РТ "Республиканская больница № 2" - 9114,4 тыс.руб. (4060 случаев),   ГБУЗ РТ "Республиканский онкологический диспансер" - 17966,1 тыс.руб. (6652 случая), ГБУЗ РТ "Республиканский кожно-венерологический диспансер" - 12855,6 тыс.руб. (5501 случая), ГБУЗ РТ "Республиканская детская больница" - 70752,7 тыс.руб. (23940 случая), ГБУЗ РТ "Перинатальный центр" - 27099,2 тыс.руб. (8269 случаев), ГБУЗ РТ "Инфекционная больница" - 2308,2 тыс.руб. (922 случая), ГБУЗ РТ "Городская поликлиника" -84544,1 тыс.руб. (22693 случая), ГБУЗ РТ "Стоматологическая поликлиника" -36696,1 тыс.руб. (19159 случаев), ФКУЗ "МСЧ МВД России по РТ" - 741,4 тыс.руб. (367 случаев), ГБУЗ РТ "Республиканский центр общественного здоровья и медицинской профилактики" -12856,1 тыс.руб. (4244 случая), ГБУЗ РТ "Республиканский центр восстановительной медицины и реабилитации для детей" - 2524,0 тыс.руб. (1301 случая), ИП Монгуш Р.К. -772,3 тыс.руб. (311 случая),  ГАУЗ РТ СП "Серебрянка" - 2147,1 тыс.руб. (888 случаев), МЧУ ДПО "Нефросовет" - 44,0 тыс.руб. (20 случая), ИП Саражакова Л.А. - 171,4 тыс.руб. (94 случая), ООО "Алдан" - 2200,6 тыс.рублей (914 случая), ООО "Байдо" - 883,2 тыс.руб. (318 случаев),  ООО "Санталь 17" - 624,7 тыс.руб. (183 случая).</t>
    </r>
  </si>
  <si>
    <t>На 2021 год запланировано приобретение медицинского оборудования на сумму 26 543,8 тыс. рублей. Произведена оплата по исполнительным листам на сумму 5 963 520,10 руб., за долги прошлых лет на сумму 11 481 588,84 руб., также за оборудование за 2020 год на сумму 1 036 772,29 руб.</t>
  </si>
  <si>
    <t>На 2021 год запланировано проведение текущего ремонта и приобретение строительных материалов на сумму 2 370,9 тыс. рублей. За проведенные ремонтные работы произведена оплата на сумму 960,5 тыс. руб.</t>
  </si>
  <si>
    <t>Заключен 1 гос.контракт на оказание услуги связи на 2021 г. с ГБУ РТ "Ресфармация" на сумму 29 591,9 тыс. руб. на основании п.1 ч. 1 ст. 93 44-ФЗ. Заключено 2 договора на услуги связи на общую сумму 50,00 тыс.руб., 2 договора на услуги найма по автотранспорту с экипажем на сумму 349,6 тыс. руб., 1 контракт на поставку оргтехники на сумму 78,6 тыс. руб., 2 договора на заправку картриджей на сумму 15,0 тыс.руб.  На поставку лекарственных препаратов 10 гос.контрактов и 37 договоров на общую сумму 23 186,6 тыс. руб. Поставлены медикаменты на сумму 48 800,14 тыс. руб.  Произведена оплата всего на сумму 41 800,1 тыс. руб.</t>
  </si>
  <si>
    <t>В 2021 году запланировано оказание высокотехнологичной медицинской помощи, не включенной в базовую программу обязательного медицинского страхования 4 больным. Оказана высокотехнологичная медицинская помощь 4 больным на сумму 1 597 500,00 руб.</t>
  </si>
  <si>
    <t>В соответствии с заключенным Соглашением о предоставлении субсидии из федерального бюджета бюджету субъекта Российской Федерации от 23.06.2020 № 056-09-2020-457  (в ред. от 25.12.2020 г. № 056-09-2020-457/1) запланировано привлечение социально ориентированных некоммерческих организаций и волонтерских движений для реализации региональных программ по формированию приверженности здоровому образу жизни. Министерством здравоохранения Республики Тыва объявлен конкурс среди социально ориентированным некоммерческим организациям с 24.02.201 г. по 24.03.2021 г. Целью проведения конкурса является поддержка СО НКО, осуществляющих  социально значимую деятельность и реализующих социально ориентированные проекты, предусматривающие формирование приверженности здоровому образу жизни на территории РТ, включая здоровое питание и отказ от вредных привычек. Было подано 4 заявки от НКО и волонтерских движений. И 29 марта 2021 г. проведена отборочная комиссия на уровне Республиканского центра общественного здоровья и медицинской профилактики, по решению которой все 4 заявки проходят на дальнейшее рассмотрение конкурсной комиссии, которое состоится 14 апреля 2021 г. Комиссия состоялось 14 апреля 2021 г. по подсчетам собранных баллов членов комиссии с 369 баллами вышли на 1 место Совет молодых врачей с проектом "Холодное сердце". В настоящее время подписано соглашений между НКО "Холодное сердце" и Минздравом РТ. Профинансировано 100 %</t>
  </si>
  <si>
    <t>В отчетном периоде в медицинские организации направлены финансовые средства на общую сумму 17 421 288,00 руб. за счет средств республиканского бюджета для приобретения расходных материалов, в том числе: Противотуберкулезный диспансер - 8 353 154,00 руб., Рескожвендиспансер - 3 132 720,00 руб., Реснаркодиспансер - 1 100 000,00 руб., Респсихдиспансер - 2 860 258,00 руб., Барун-Хем ММЦ - 1 303 756,00 руб., Дзун-Хем ММЦ - 671 400,00 руб.  За счет средств ОМС  оказана помощь на сумму 291979,7 тыс. рублей или 41 % исполнения от годового плана.  ГБУЗ РТ «Бай-Тайгинская ЦКБ» - 2557,2 тыс.рублей (165 случаев), ГБУЗ РТ "Барун-Хемчикский межкожуунный медицинский центр" - 13301,0 тыс.руб. (581 случая), ГБУЗ РТ «Дзун-Хемчикский межкожунный медицинский центр» - 12088,3 тыс.рублей (515 случаев), ГБУЗ РТ «Каа-Хемская ЦКБ» -3418,5 тыс.рублей (179 случаев), ГБУЗ РТ «Кызылская ЦКБ» - 6664,3 тыс.рублей (386 случаев),ГБУЗ РТ «Монгун-Тайгинская ЦКБ» - 2632,5 тыс.руб. (150 случая), ГБУЗ РТ «Овюрская ЦКБ» -3820,2 тыс.руб. (228 случаев), ГБУЗ РТ «Пий-Хемская ЦКБ» - 3554,4 тыс. руб. (193 случая), ГБУЗ РТ «Сут-Хольская ЦКБ» - 1183,7 руб. (69 случаев), ГБУЗ РТ «Тандинская ЦКБ» -7323,2 тыс.руб. (505 случаев), ГБУЗ РТ «Тес-Хемская ЦКБ» - 4499,8 тыс.руб (315 случаев), ГБУЗ РТ «Тоджинская ЦКБ» - 740,8 тыс.руб. (45 случаев), ГБУЗ РТ "Тере-Хольская ЦКБ" - 865,1 тыс.руб. (55 случаев),  ГБУЗ РТ «Улуг-Хемский межкожуунный медицинский центр» - 12560,8 тыс.руб. (525 случаев), ГБУЗ РТ «Чаа-Хольская ЦКБ» - 3165,0 тыс. руб.(197 случаев), ГБУЗ РТ «Чеди-Хольская ЦКБ» - 1399,9 тыс. руб.(91 случая), ГБУЗ РТ «Эрзинская ЦКБ» - 2728,3 тыс. руб.(166 случаев), ГБУЗ РТ "Республиканская больница № 1" -15670,6 тыс.рублей (563 случая), ГБУЗ РТ "Республиканская больница №2" - 5152,5 тыс.руб. (226 случаев), ГБУЗ РТ "Республиканский онкологический диспансер" - 120136,2 тыс.руб.  (638 случаев), ГБУЗ РТ "Республиканский кожно-венерологический диспансер" -11894,0 тыс.руб. (321 случая), ГБУЗ РТ Республиканская детская больница" - 21164,0 тыс.руб.(444 случая), ГБУЗ РТ "Перинатальный центр" - 17020,6 тыс.руб. (795 случаев), ГБУЗ РТ "Инфекционная больница" - 5172,4 тыс.руб. (109 случаев), ГБУЗ РТ "Городская поликлиника" - 12079,8 тыс.руб. (549 случаев), МЧУ ДПО "Нефросовет" - 1186,6 тыс.руб. (15 случаев).</t>
  </si>
  <si>
    <t xml:space="preserve">В отчетном периоде на содержание подведомственных учреждений Минздрава РТ (прочие учреждения) направлены 342 110 062,94 руб., в том числе: ГБУЗ РТ «Бюро судебно-медицинской экспертизы» - 52 976 194,61 руб., ГБУЗ РТ «Республиканский Центр по профилактике и борьбе со СПИД и инфекционными заболеваниями»  - 46 052 771,19 руб.,  Патанатомия - 137 220,55 руб., ГБУЗ РТ «Республиканский центр восстановительной медицины и реабилитации для детей» - 17 623 857,48 руб., ГБУЗ РТ «Республиканский центр общественного здоровья и медицинской профилактики» - 24 039 707,66 руб., ГБУ РТ «Ресфармация» - 47 464 883,05 руб., ГБУЗ «Медицинский информационно-аналитический центр Республики Тыва» - 60 682 800,64 руб., ГБУ РТ «Учреждение по административно-хозяйственному обеспечению учреждений здравоохранения Республики Тыва» - 40 542 702,71 руб., ГБУ «Научно-исследовательский институт медико-социальных проблем и управления Республики Тыва» - 13 884 250,00 руб., ГБУЗ РТ «Республиканский центр скорой медицинской помощи и медицины катастроф» - 13 188 455,05 руб., ГБУЗ РТ «Санаторий-профилакторий «Серебрянка» - 25 517 220,00 руб. </t>
  </si>
  <si>
    <t>В отчетном периоде на содержание подведомственных учреждений Минздрава РТ (стационаров) направлены 773 574 598,82 руб., в том числе: ГБУЗ РТ «Республиканская психиатрическая больница» - 189 626 454,30 руб., ГБУЗ РТ «Инфекционная больница» - 1 562 293,44 руб., ГБУЗ РТ «Республиканский кожно-венерологический диспансер» - 16 656 473,36 руб., ГБУЗ РТ «Противотуберкулезный диспансер» - 402 606 258,71 руб., ГБУЗ РТ «Барун-Хемчикский межкожуунный медицинский центр" - 13 667 083,00 руб., ГБУЗ РТ «Бай-Тайгинская ЦКБ» - 6 662 330,00 руб., ГБУЗ РТ «Дзун-Хемчикская ЦКБ» - 16 594 138,00 руб., ГБУЗ РТ «Каа-Хемская ЦКБ» - 10 687 626,00 руб., ГБУЗ РТ «Кызылская ЦКБ» - 6 980 906,98 руб., ГБУЗ РТ «Монгун-Тайгинская ЦКБ» - 4 958 050,00 руб., ГБУЗ РТ «Овюрская ЦКБ» - 5 551 130,00 руб., ГБУЗ РТ «Пий-Хемская ЦКБ» - 14 618 650,00 руб., ГБУЗ РТ «Сут-Хольская ЦКБ» - 6 480 4753,02 руб., ГБУЗ РТ «Тандинская ЦКБ» - 4 102 103,00 руб., ГБУЗ РТ «Тес-Хемская ЦКБ» - 8 122 071,01 руб.,  ГБУЗ РТ "Тере-Хольская ЦКБ" - 624 605,00 руб., ГБУЗ РТ «Тоджинская ЦКБ» - 13 216 230,00 руб., ГБУЗ РТ «Улуг-Хемский межкожуунный медицинский центр» - 31 419 617,00 руб., ГБУЗ РТ "Чаа-Хольская ЦКБ" - 4 667 544,00 руб., ГБУЗ РТ «Чеди-Хольская ЦКБ» - 5 923 050,00 руб., ГБУЗ РТ «Эрзинская ЦКБ» - 8 847 510,00 руб. За счет средств ОМС выполнено на сумму 1894279,5 тыс. рублей или 57,5 % исполнения от годового плана, в том числе: ГБУЗ РТ «Бай-Тайгинская ЦКБ» - 8220,9 тыс.рублей (364 случая), ГБУЗ РТ "Барун-Хемчикский межкожуунный медицинский центр" - 138895,3 тыс.руб. (2433 случая), ГБУЗ РТ «Дзун-Хемчикская межкожунный медицинскитй центр» - 33939,2 тыс.рублей (830 случая), ГБУЗ РТ «Каа-Хемская ЦКБ» - 20644,7  тыс.рублей (697 случаев), ГБУЗ РТ «Кызылская ЦКБ» - 35806,3  тыс.рублей (921 случай), ГБУЗ РТ «Монгун-Тайгинская ЦКБ» - 20111,8 тыс.руб. (580 случаев), ГБУЗ РТ «Овюрская ЦКБ» - 12963,0 тыс.руб. (477 случаев), ГБУЗ РТ «Пий-Хемская ЦКБ» - 21807,2 тыс. руб. (528 случаев), ГБУЗ РТ «Сут-Хольская ЦКБ» - 13879,9 тыс.руб. (480 случая), ГБУЗ РТ «Тандинская ЦКБ» -15755,1 тыс.руб.(551 случая) , ГБУЗ РТ «Тес-Хемская ЦКБ» - 11878,6 тыс.руб (401 случая), ГБУЗ РТ «Тоджинская ЦКБ» - 7899,9 тыс.руб. (277 случаев), ГБУЗ РТ "Тере-Хольская ЦКБ" -8158,4 тыс.руб. (157 случаев), ГБУЗ РТ «Улуг-Хемский межкожуунный медицинский центр» - 57318,9  тыс.руб. (1324 случая), ГБУЗ РТ «Чаа-Хольская ЦКБ» -8695,0  тыс. руб.(341 случая), ГБУЗ РТ «Чеди-Хольская ЦКБ» - 7073,7 тыс. руб.(276 случаев), ГБУЗ РТ «Эрзинская ЦКБ» - 13720,1 тыс. руб.(517 случаев), ГБУЗ РТ "Республиканская больница № 1" - 652486,6  тыс.рублей (8867 случаев), ГБУЗ РТ "Республиканская больница №2" - 11301,5 тыс.руб. (337 случаев), ГБУЗ РТ "Республиканский онкологический диспансер" - 126176,7 тыс.руб. (929 случаев), ГБУЗ РТ "Республиканский кожно-венерологический диспансер" - 14066,4 тыс.руб. (275 случаев), ГБУЗ РТ Республиканская детская больница" - 151596,5 тыс.руб. (2070 случая), ГБУЗ РТ "Перинатальный центр" -330571,7 тыс.руб. (7750 случая), ГБУЗ РТ "Инфекционная больница" - 168303,8 тыс.руб. (2044 случая), МЧУ ДПО "Нефросовет" - 3008,3  тыс.руб. (45 случаев).</t>
  </si>
  <si>
    <t>За отчетный период направлены финансовые средства в медицинские организации на общую сумму 24 099 827,25 руб., в том числе: Ресонкодиспансер - 10 367 800,00 руб., Улуг-Хемский ММЦ - 7 751 219,00 руб., Противотуберкулезный диспансер - 1 784 848,00 руб. и Республиканская детская больница - 4 195 960,25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</si>
</sst>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 _₽_-;\-* #,##0.0\ _₽_-;_-* &quot;-&quot;??\ _₽_-;_-@_-"/>
    <numFmt numFmtId="166" formatCode="_-* #,##0.0\ _₽_-;\-* #,##0.0\ _₽_-;_-* &quot;-&quot;?\ _₽_-;_-@_-"/>
  </numFmts>
  <fonts count="18" x14ac:knownFonts="1">
    <font>
      <sz val="11"/>
      <color theme="1"/>
      <name val="Calibri"/>
      <family val="2"/>
      <charset val="204"/>
      <scheme val="minor"/>
    </font>
    <font>
      <sz val="11"/>
      <color theme="1"/>
      <name val="Calibri"/>
      <family val="2"/>
      <charset val="204"/>
      <scheme val="minor"/>
    </font>
    <font>
      <sz val="8"/>
      <color theme="1"/>
      <name val="Times New Roman"/>
      <family val="1"/>
      <charset val="204"/>
    </font>
    <font>
      <sz val="12"/>
      <color theme="1"/>
      <name val="Times New Roman"/>
      <family val="1"/>
      <charset val="204"/>
    </font>
    <font>
      <b/>
      <sz val="8"/>
      <color theme="1"/>
      <name val="Times New Roman"/>
      <family val="1"/>
      <charset val="204"/>
    </font>
    <font>
      <sz val="6"/>
      <color theme="1"/>
      <name val="Times New Roman"/>
      <family val="1"/>
      <charset val="204"/>
    </font>
    <font>
      <sz val="6"/>
      <color theme="1"/>
      <name val="Calibri"/>
      <family val="2"/>
      <charset val="204"/>
      <scheme val="minor"/>
    </font>
    <font>
      <sz val="8"/>
      <color indexed="8"/>
      <name val="Times New Roman"/>
      <family val="1"/>
      <charset val="204"/>
    </font>
    <font>
      <b/>
      <sz val="8"/>
      <color indexed="8"/>
      <name val="Times New Roman"/>
      <family val="1"/>
      <charset val="204"/>
    </font>
    <font>
      <sz val="8"/>
      <name val="Times New Roman"/>
      <family val="1"/>
      <charset val="204"/>
    </font>
    <font>
      <b/>
      <sz val="8"/>
      <name val="Times New Roman"/>
      <family val="1"/>
      <charset val="204"/>
    </font>
    <font>
      <sz val="11"/>
      <color theme="1"/>
      <name val="Times New Roman"/>
      <family val="1"/>
      <charset val="204"/>
    </font>
    <font>
      <b/>
      <sz val="6"/>
      <color theme="1"/>
      <name val="Calibri"/>
      <family val="2"/>
      <charset val="204"/>
      <scheme val="minor"/>
    </font>
    <font>
      <b/>
      <sz val="6"/>
      <color theme="1"/>
      <name val="Times New Roman"/>
      <family val="1"/>
      <charset val="204"/>
    </font>
    <font>
      <sz val="8"/>
      <color theme="7" tint="0.39997558519241921"/>
      <name val="Times New Roman"/>
      <family val="1"/>
      <charset val="204"/>
    </font>
    <font>
      <i/>
      <sz val="8"/>
      <color theme="1"/>
      <name val="Times New Roman"/>
      <family val="1"/>
      <charset val="204"/>
    </font>
    <font>
      <i/>
      <sz val="8"/>
      <name val="Times New Roman"/>
      <family val="1"/>
      <charset val="204"/>
    </font>
    <font>
      <sz val="8"/>
      <color rgb="FFFF0000"/>
      <name val="Times New Roman"/>
      <family val="1"/>
      <charset val="204"/>
    </font>
  </fonts>
  <fills count="6">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4" fontId="2" fillId="0" borderId="2" xfId="0" applyNumberFormat="1" applyFont="1" applyFill="1" applyBorder="1" applyAlignment="1">
      <alignment horizontal="center" vertical="top" wrapText="1"/>
    </xf>
    <xf numFmtId="0" fontId="5" fillId="0" borderId="2" xfId="0" applyNumberFormat="1" applyFont="1" applyFill="1" applyBorder="1" applyAlignment="1">
      <alignment horizontal="center"/>
    </xf>
    <xf numFmtId="0" fontId="7" fillId="0" borderId="2" xfId="0" applyFont="1" applyFill="1" applyBorder="1" applyAlignment="1">
      <alignment horizontal="left" vertical="center" wrapText="1"/>
    </xf>
    <xf numFmtId="0" fontId="7" fillId="0" borderId="7" xfId="0" applyFont="1" applyFill="1" applyBorder="1" applyAlignment="1">
      <alignment horizontal="left" vertical="top" wrapText="1"/>
    </xf>
    <xf numFmtId="0" fontId="7" fillId="0" borderId="2" xfId="0" applyNumberFormat="1" applyFont="1" applyFill="1" applyBorder="1" applyAlignment="1">
      <alignment horizontal="left" vertical="top" wrapText="1" shrinkToFit="1"/>
    </xf>
    <xf numFmtId="0" fontId="7"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9" fillId="0" borderId="2" xfId="0" applyNumberFormat="1" applyFont="1" applyFill="1" applyBorder="1" applyAlignment="1">
      <alignment horizontal="left" vertical="top" wrapText="1"/>
    </xf>
    <xf numFmtId="4" fontId="11" fillId="0" borderId="0" xfId="0" applyNumberFormat="1" applyFont="1" applyFill="1"/>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xf>
    <xf numFmtId="4" fontId="2" fillId="0" borderId="0" xfId="0" applyNumberFormat="1" applyFont="1" applyFill="1" applyAlignment="1">
      <alignment horizontal="center"/>
    </xf>
    <xf numFmtId="165" fontId="2" fillId="0" borderId="2" xfId="1" applyNumberFormat="1" applyFont="1" applyFill="1" applyBorder="1" applyAlignment="1">
      <alignment horizontal="center" vertical="center"/>
    </xf>
    <xf numFmtId="0" fontId="12" fillId="0" borderId="0" xfId="0" applyFont="1" applyFill="1"/>
    <xf numFmtId="0" fontId="2" fillId="0" borderId="2" xfId="0" applyNumberFormat="1" applyFont="1" applyFill="1" applyBorder="1" applyAlignment="1">
      <alignment horizontal="left" wrapText="1"/>
    </xf>
    <xf numFmtId="166" fontId="2" fillId="0" borderId="2" xfId="0" applyNumberFormat="1" applyFont="1" applyFill="1" applyBorder="1" applyAlignment="1">
      <alignment horizontal="center" vertical="center"/>
    </xf>
    <xf numFmtId="165" fontId="2" fillId="0" borderId="3" xfId="1" applyNumberFormat="1" applyFont="1" applyFill="1" applyBorder="1" applyAlignment="1">
      <alignment horizontal="center" vertical="center"/>
    </xf>
    <xf numFmtId="4" fontId="9" fillId="0" borderId="2" xfId="0" applyNumberFormat="1" applyFont="1" applyFill="1" applyBorder="1" applyAlignment="1">
      <alignment horizontal="left" vertical="center" wrapText="1"/>
    </xf>
    <xf numFmtId="0" fontId="6" fillId="0" borderId="0" xfId="0" applyFont="1" applyFill="1"/>
    <xf numFmtId="49" fontId="2" fillId="0" borderId="0" xfId="0" applyNumberFormat="1" applyFont="1" applyFill="1" applyAlignment="1">
      <alignment horizontal="center" vertical="center"/>
    </xf>
    <xf numFmtId="0" fontId="3" fillId="0" borderId="0" xfId="0" applyFont="1" applyFill="1"/>
    <xf numFmtId="0" fontId="0" fillId="0" borderId="0" xfId="0" applyFill="1"/>
    <xf numFmtId="4" fontId="4" fillId="0" borderId="3" xfId="0" applyNumberFormat="1" applyFont="1" applyFill="1" applyBorder="1" applyAlignment="1">
      <alignment horizontal="center" vertical="top" wrapText="1"/>
    </xf>
    <xf numFmtId="4" fontId="4" fillId="0" borderId="2"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center"/>
    </xf>
    <xf numFmtId="0" fontId="11" fillId="0" borderId="0" xfId="0" applyFont="1" applyFill="1" applyBorder="1"/>
    <xf numFmtId="49" fontId="2" fillId="2" borderId="2" xfId="0" applyNumberFormat="1" applyFont="1" applyFill="1" applyBorder="1" applyAlignment="1">
      <alignment horizontal="center" vertical="center"/>
    </xf>
    <xf numFmtId="0" fontId="8" fillId="2" borderId="2" xfId="0" applyFont="1" applyFill="1" applyBorder="1" applyAlignment="1">
      <alignment horizontal="left" vertical="top" wrapText="1"/>
    </xf>
    <xf numFmtId="4" fontId="2" fillId="2" borderId="2" xfId="0" applyNumberFormat="1" applyFont="1" applyFill="1" applyBorder="1" applyAlignment="1">
      <alignment horizontal="center" vertical="center"/>
    </xf>
    <xf numFmtId="0" fontId="11" fillId="2" borderId="2" xfId="0" applyFont="1" applyFill="1" applyBorder="1"/>
    <xf numFmtId="4" fontId="2" fillId="2" borderId="2" xfId="0" applyNumberFormat="1" applyFont="1" applyFill="1" applyBorder="1" applyAlignment="1">
      <alignment horizontal="center"/>
    </xf>
    <xf numFmtId="49" fontId="4" fillId="2" borderId="2" xfId="0" applyNumberFormat="1" applyFont="1" applyFill="1" applyBorder="1" applyAlignment="1">
      <alignment horizontal="center" vertical="center"/>
    </xf>
    <xf numFmtId="0" fontId="10" fillId="2" borderId="2" xfId="0" applyNumberFormat="1" applyFont="1" applyFill="1" applyBorder="1" applyAlignment="1">
      <alignment horizontal="left" vertical="top" wrapText="1"/>
    </xf>
    <xf numFmtId="4" fontId="10" fillId="2" borderId="2" xfId="0" applyNumberFormat="1" applyFont="1" applyFill="1" applyBorder="1" applyAlignment="1">
      <alignment horizontal="left" vertical="center" wrapText="1"/>
    </xf>
    <xf numFmtId="4" fontId="4" fillId="2" borderId="2" xfId="0" applyNumberFormat="1" applyFont="1" applyFill="1" applyBorder="1" applyAlignment="1">
      <alignment horizontal="left" vertical="center" wrapText="1"/>
    </xf>
    <xf numFmtId="49" fontId="2" fillId="3" borderId="2" xfId="0" applyNumberFormat="1" applyFont="1" applyFill="1" applyBorder="1" applyAlignment="1">
      <alignment horizontal="center" vertical="center"/>
    </xf>
    <xf numFmtId="0" fontId="2" fillId="3" borderId="2" xfId="0" applyNumberFormat="1" applyFont="1" applyFill="1" applyBorder="1" applyAlignment="1">
      <alignment horizontal="left" wrapText="1"/>
    </xf>
    <xf numFmtId="0" fontId="2" fillId="3" borderId="2" xfId="0" applyNumberFormat="1" applyFont="1" applyFill="1" applyBorder="1" applyAlignment="1">
      <alignment horizontal="center" vertical="center"/>
    </xf>
    <xf numFmtId="165" fontId="2" fillId="3" borderId="2" xfId="1" applyNumberFormat="1" applyFont="1" applyFill="1" applyBorder="1" applyAlignment="1">
      <alignment horizontal="center" vertical="center"/>
    </xf>
    <xf numFmtId="165" fontId="2" fillId="3" borderId="3" xfId="1" applyNumberFormat="1" applyFont="1" applyFill="1" applyBorder="1" applyAlignment="1">
      <alignment horizontal="center" vertical="center"/>
    </xf>
    <xf numFmtId="0" fontId="14" fillId="3" borderId="2"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wrapText="1"/>
    </xf>
    <xf numFmtId="166" fontId="4" fillId="2" borderId="2" xfId="0" applyNumberFormat="1" applyFont="1" applyFill="1" applyBorder="1" applyAlignment="1">
      <alignment horizontal="center"/>
    </xf>
    <xf numFmtId="0" fontId="4" fillId="2" borderId="2" xfId="0" applyNumberFormat="1" applyFont="1" applyFill="1" applyBorder="1" applyAlignment="1">
      <alignment horizontal="center"/>
    </xf>
    <xf numFmtId="164" fontId="9"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xf>
    <xf numFmtId="164" fontId="2" fillId="0" borderId="2" xfId="0" applyNumberFormat="1" applyFont="1" applyFill="1" applyBorder="1" applyAlignment="1">
      <alignment horizontal="center" vertical="center"/>
    </xf>
    <xf numFmtId="164" fontId="9" fillId="0" borderId="2" xfId="1" applyNumberFormat="1" applyFont="1" applyFill="1" applyBorder="1" applyAlignment="1">
      <alignment horizontal="center" vertical="center" wrapText="1"/>
    </xf>
    <xf numFmtId="164" fontId="16" fillId="0" borderId="2" xfId="0" applyNumberFormat="1" applyFont="1" applyFill="1" applyBorder="1" applyAlignment="1">
      <alignment horizontal="center" vertical="center" wrapText="1"/>
    </xf>
    <xf numFmtId="164" fontId="15" fillId="0" borderId="2"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4" fontId="4" fillId="2" borderId="2" xfId="0" applyNumberFormat="1" applyFont="1" applyFill="1" applyBorder="1"/>
    <xf numFmtId="164" fontId="4" fillId="2" borderId="2" xfId="0" applyNumberFormat="1" applyFont="1" applyFill="1" applyBorder="1"/>
    <xf numFmtId="4" fontId="4" fillId="0" borderId="0" xfId="0" applyNumberFormat="1" applyFont="1" applyFill="1"/>
    <xf numFmtId="4" fontId="2" fillId="0" borderId="0" xfId="0" applyNumberFormat="1" applyFont="1" applyFill="1"/>
    <xf numFmtId="49" fontId="2"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top" wrapText="1"/>
    </xf>
    <xf numFmtId="164" fontId="2" fillId="3" borderId="3" xfId="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xf>
    <xf numFmtId="164" fontId="2" fillId="3" borderId="2" xfId="1" applyNumberFormat="1" applyFont="1" applyFill="1" applyBorder="1" applyAlignment="1">
      <alignment horizontal="center" vertical="center"/>
    </xf>
    <xf numFmtId="164" fontId="9" fillId="0" borderId="2" xfId="1" applyNumberFormat="1" applyFont="1" applyFill="1" applyBorder="1" applyAlignment="1">
      <alignment horizontal="center" vertical="center"/>
    </xf>
    <xf numFmtId="164" fontId="2" fillId="4" borderId="2" xfId="1" applyNumberFormat="1" applyFont="1" applyFill="1" applyBorder="1" applyAlignment="1">
      <alignment horizontal="center" vertical="center"/>
    </xf>
    <xf numFmtId="164" fontId="2" fillId="0" borderId="0" xfId="0" applyNumberFormat="1" applyFont="1" applyFill="1"/>
    <xf numFmtId="49" fontId="2" fillId="0" borderId="2" xfId="0" applyNumberFormat="1" applyFont="1" applyFill="1" applyBorder="1" applyAlignment="1">
      <alignment horizontal="center" vertical="center"/>
    </xf>
    <xf numFmtId="0" fontId="2" fillId="3" borderId="2" xfId="0" applyNumberFormat="1" applyFont="1" applyFill="1" applyBorder="1" applyAlignment="1">
      <alignment horizontal="center"/>
    </xf>
    <xf numFmtId="3" fontId="2" fillId="0" borderId="2" xfId="0" applyNumberFormat="1" applyFont="1" applyFill="1" applyBorder="1" applyAlignment="1">
      <alignment horizontal="center"/>
    </xf>
    <xf numFmtId="164" fontId="2" fillId="4"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5" borderId="2" xfId="0" applyNumberFormat="1" applyFont="1" applyFill="1" applyBorder="1" applyAlignment="1">
      <alignment horizontal="left" vertical="center" wrapText="1"/>
    </xf>
    <xf numFmtId="4"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left" vertical="top" wrapText="1"/>
    </xf>
    <xf numFmtId="4" fontId="2" fillId="0" borderId="2"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 fontId="2" fillId="0" borderId="3" xfId="0" applyNumberFormat="1" applyFont="1" applyFill="1" applyBorder="1" applyAlignment="1">
      <alignment horizontal="center"/>
    </xf>
    <xf numFmtId="4" fontId="2" fillId="0" borderId="2" xfId="0" applyNumberFormat="1" applyFont="1" applyFill="1" applyBorder="1" applyAlignment="1">
      <alignment horizontal="center"/>
    </xf>
    <xf numFmtId="4" fontId="2" fillId="0" borderId="4"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4"/>
  <sheetViews>
    <sheetView tabSelected="1" zoomScale="90" zoomScaleNormal="90" workbookViewId="0">
      <pane ySplit="6" topLeftCell="A33" activePane="bottomLeft" state="frozen"/>
      <selection pane="bottomLeft" activeCell="O33" sqref="O33"/>
    </sheetView>
  </sheetViews>
  <sheetFormatPr defaultRowHeight="15" x14ac:dyDescent="0.25"/>
  <cols>
    <col min="1" max="1" width="6.42578125" style="20" customWidth="1"/>
    <col min="2" max="2" width="19.140625" style="26" customWidth="1"/>
    <col min="3" max="3" width="12.42578125" style="55" bestFit="1" customWidth="1"/>
    <col min="4" max="4" width="12.5703125" style="55" bestFit="1" customWidth="1"/>
    <col min="5" max="5" width="11.7109375" style="65" bestFit="1" customWidth="1"/>
    <col min="6" max="6" width="12.5703125" style="65" bestFit="1" customWidth="1"/>
    <col min="7" max="8" width="11.5703125" style="65" bestFit="1" customWidth="1"/>
    <col min="9" max="10" width="11.7109375" style="65" bestFit="1" customWidth="1"/>
    <col min="11" max="11" width="5.85546875" style="56" bestFit="1" customWidth="1"/>
    <col min="12" max="12" width="7.140625" style="56" customWidth="1"/>
    <col min="13" max="13" width="12" style="56" bestFit="1" customWidth="1"/>
    <col min="14" max="14" width="11.5703125" style="56" bestFit="1" customWidth="1"/>
    <col min="15" max="15" width="41.85546875" style="12" customWidth="1"/>
    <col min="16" max="16384" width="9.140625" style="22"/>
  </cols>
  <sheetData>
    <row r="1" spans="1:15" s="21" customFormat="1" ht="15.75" x14ac:dyDescent="0.25">
      <c r="A1" s="20"/>
      <c r="B1" s="76" t="s">
        <v>0</v>
      </c>
      <c r="C1" s="76"/>
      <c r="D1" s="76"/>
      <c r="E1" s="76"/>
      <c r="F1" s="76"/>
      <c r="G1" s="76"/>
      <c r="H1" s="76"/>
      <c r="I1" s="76"/>
      <c r="J1" s="76"/>
      <c r="K1" s="76"/>
      <c r="L1" s="76"/>
      <c r="M1" s="76"/>
      <c r="N1" s="76"/>
      <c r="O1" s="76"/>
    </row>
    <row r="2" spans="1:15" s="21" customFormat="1" ht="15.75" x14ac:dyDescent="0.25">
      <c r="A2" s="20"/>
      <c r="B2" s="77" t="s">
        <v>187</v>
      </c>
      <c r="C2" s="77"/>
      <c r="D2" s="77"/>
      <c r="E2" s="77"/>
      <c r="F2" s="77"/>
      <c r="G2" s="77"/>
      <c r="H2" s="77"/>
      <c r="I2" s="77"/>
      <c r="J2" s="77"/>
      <c r="K2" s="77"/>
      <c r="L2" s="77"/>
      <c r="M2" s="77"/>
      <c r="N2" s="77"/>
      <c r="O2" s="77"/>
    </row>
    <row r="3" spans="1:15" x14ac:dyDescent="0.25">
      <c r="A3" s="78" t="s">
        <v>1</v>
      </c>
      <c r="B3" s="79" t="s">
        <v>2</v>
      </c>
      <c r="C3" s="80" t="s">
        <v>3</v>
      </c>
      <c r="D3" s="81"/>
      <c r="E3" s="81"/>
      <c r="F3" s="81"/>
      <c r="G3" s="81"/>
      <c r="H3" s="81"/>
      <c r="I3" s="81"/>
      <c r="J3" s="81"/>
      <c r="K3" s="81"/>
      <c r="L3" s="81"/>
      <c r="M3" s="81"/>
      <c r="N3" s="81"/>
      <c r="O3" s="82" t="s">
        <v>4</v>
      </c>
    </row>
    <row r="4" spans="1:15" ht="26.25" customHeight="1" x14ac:dyDescent="0.25">
      <c r="A4" s="78"/>
      <c r="B4" s="79"/>
      <c r="C4" s="85" t="s">
        <v>5</v>
      </c>
      <c r="D4" s="86"/>
      <c r="E4" s="87" t="s">
        <v>6</v>
      </c>
      <c r="F4" s="87"/>
      <c r="G4" s="87" t="s">
        <v>7</v>
      </c>
      <c r="H4" s="87"/>
      <c r="I4" s="87"/>
      <c r="J4" s="87"/>
      <c r="K4" s="75" t="s">
        <v>8</v>
      </c>
      <c r="L4" s="75"/>
      <c r="M4" s="75" t="s">
        <v>9</v>
      </c>
      <c r="N4" s="75"/>
      <c r="O4" s="83"/>
    </row>
    <row r="5" spans="1:15" ht="96.75" customHeight="1" x14ac:dyDescent="0.25">
      <c r="A5" s="78"/>
      <c r="B5" s="79"/>
      <c r="C5" s="23" t="s">
        <v>10</v>
      </c>
      <c r="D5" s="24" t="s">
        <v>11</v>
      </c>
      <c r="E5" s="58" t="s">
        <v>10</v>
      </c>
      <c r="F5" s="58" t="s">
        <v>11</v>
      </c>
      <c r="G5" s="58" t="s">
        <v>12</v>
      </c>
      <c r="H5" s="58" t="s">
        <v>167</v>
      </c>
      <c r="I5" s="58" t="s">
        <v>13</v>
      </c>
      <c r="J5" s="58" t="s">
        <v>14</v>
      </c>
      <c r="K5" s="1" t="s">
        <v>10</v>
      </c>
      <c r="L5" s="1" t="s">
        <v>11</v>
      </c>
      <c r="M5" s="1" t="s">
        <v>10</v>
      </c>
      <c r="N5" s="1" t="s">
        <v>170</v>
      </c>
      <c r="O5" s="84"/>
    </row>
    <row r="6" spans="1:15" s="19" customFormat="1" ht="12.75" customHeight="1" x14ac:dyDescent="0.2">
      <c r="A6" s="25">
        <v>1</v>
      </c>
      <c r="B6" s="2">
        <v>2</v>
      </c>
      <c r="C6" s="47">
        <v>3</v>
      </c>
      <c r="D6" s="11">
        <v>4</v>
      </c>
      <c r="E6" s="68">
        <v>5</v>
      </c>
      <c r="F6" s="68">
        <v>6</v>
      </c>
      <c r="G6" s="68">
        <v>7</v>
      </c>
      <c r="H6" s="68">
        <v>8</v>
      </c>
      <c r="I6" s="68">
        <v>9</v>
      </c>
      <c r="J6" s="68">
        <v>10</v>
      </c>
      <c r="K6" s="11">
        <v>11</v>
      </c>
      <c r="L6" s="11">
        <v>12</v>
      </c>
      <c r="M6" s="11">
        <v>13</v>
      </c>
      <c r="N6" s="11">
        <v>14</v>
      </c>
      <c r="O6" s="11">
        <v>15</v>
      </c>
    </row>
    <row r="7" spans="1:15" s="14" customFormat="1" ht="94.5" x14ac:dyDescent="0.15">
      <c r="A7" s="42" t="s">
        <v>88</v>
      </c>
      <c r="B7" s="43" t="s">
        <v>15</v>
      </c>
      <c r="C7" s="44">
        <f>C8+C9+C10+C11+C12+C13+C14+C15+C16+C17+C18+C19+C20+C21+C22+C23+C24+C25+C26+C27+C28+C29+C30+C31+C32+C33+C34+C35+C36+C37+C38+C39+C40+C41+C42+C43+C44+C45+C50+C53+C55+C57+C59+C61+C60+C62+C63+C64+C65+C66+C67+C68+C69+C70+C71</f>
        <v>11308907.065369999</v>
      </c>
      <c r="D7" s="44">
        <f t="shared" ref="D7:L7" si="0">D8+D9+D10+D11+D12+D13+D14+D15+D16+D17+D18+D19+D20+D21+D22+D23+D24+D25+D26+D27+D28+D29+D30+D31+D32+D33+D34+D35+D36+D37+D38+D39+D40+D41+D42+D43+D44+D45+D50+D53+D55+D57+D59+D61+D60+D62+D63+D64+D65+D66+D67+D68+D69+D70+D71</f>
        <v>7122575.7771799983</v>
      </c>
      <c r="E7" s="44">
        <f t="shared" si="0"/>
        <v>2266906.9250000003</v>
      </c>
      <c r="F7" s="44">
        <f t="shared" si="0"/>
        <v>1434562.82336</v>
      </c>
      <c r="G7" s="44">
        <f t="shared" si="0"/>
        <v>2030778.6906599998</v>
      </c>
      <c r="H7" s="44">
        <f t="shared" si="0"/>
        <v>2027267.0403700001</v>
      </c>
      <c r="I7" s="44">
        <f t="shared" si="0"/>
        <v>2027267.0403700001</v>
      </c>
      <c r="J7" s="44">
        <f t="shared" si="0"/>
        <v>1545879.9807599997</v>
      </c>
      <c r="K7" s="44">
        <f t="shared" si="0"/>
        <v>0</v>
      </c>
      <c r="L7" s="44">
        <f t="shared" si="0"/>
        <v>0</v>
      </c>
      <c r="M7" s="44">
        <f t="shared" ref="M7:N7" si="1">M8+M9+M10+M11+M12+M13+M14+M15+M16+M17+M18+M19+M20+M21+M22+M23+M24+M25+M26+M27+M28+M29+M30+M31+M32+M33+M34+M35+M36+M37+M38+M39+M40+M41+M42+M43+M44+M45+M50+M53+M55+M57+M75+M59+M61+M62+M63+M64+M65+M66+M67+M68+M69</f>
        <v>7014733.0999999996</v>
      </c>
      <c r="N7" s="44">
        <f t="shared" si="1"/>
        <v>4142565.0130599998</v>
      </c>
      <c r="O7" s="45"/>
    </row>
    <row r="8" spans="1:15" s="14" customFormat="1" ht="145.5" customHeight="1" x14ac:dyDescent="0.2">
      <c r="A8" s="57" t="s">
        <v>75</v>
      </c>
      <c r="B8" s="15" t="s">
        <v>154</v>
      </c>
      <c r="C8" s="46">
        <f t="shared" ref="C8:C22" si="2">E8+H8+K8+M8</f>
        <v>27.4</v>
      </c>
      <c r="D8" s="16">
        <v>0</v>
      </c>
      <c r="E8" s="48">
        <v>27.4</v>
      </c>
      <c r="F8" s="48">
        <v>0</v>
      </c>
      <c r="G8" s="48">
        <v>0</v>
      </c>
      <c r="H8" s="48">
        <v>0</v>
      </c>
      <c r="I8" s="48">
        <v>0</v>
      </c>
      <c r="J8" s="48">
        <v>0</v>
      </c>
      <c r="K8" s="16">
        <v>0</v>
      </c>
      <c r="L8" s="16">
        <v>0</v>
      </c>
      <c r="M8" s="16">
        <v>0</v>
      </c>
      <c r="N8" s="16">
        <v>0</v>
      </c>
      <c r="O8" s="10" t="s">
        <v>131</v>
      </c>
    </row>
    <row r="9" spans="1:15" s="19" customFormat="1" ht="281.25" x14ac:dyDescent="0.15">
      <c r="A9" s="57" t="s">
        <v>89</v>
      </c>
      <c r="B9" s="3" t="s">
        <v>16</v>
      </c>
      <c r="C9" s="48">
        <f t="shared" si="2"/>
        <v>180790.3</v>
      </c>
      <c r="D9" s="48">
        <f t="shared" ref="D9:D22" si="3">F9+J9+L9+N9</f>
        <v>28849.434000000001</v>
      </c>
      <c r="E9" s="48">
        <v>0</v>
      </c>
      <c r="F9" s="48">
        <v>0</v>
      </c>
      <c r="G9" s="48">
        <v>0</v>
      </c>
      <c r="H9" s="48">
        <v>0</v>
      </c>
      <c r="I9" s="48">
        <v>0</v>
      </c>
      <c r="J9" s="48">
        <v>0</v>
      </c>
      <c r="K9" s="48">
        <v>0</v>
      </c>
      <c r="L9" s="48">
        <v>0</v>
      </c>
      <c r="M9" s="49">
        <v>180790.3</v>
      </c>
      <c r="N9" s="46">
        <f>28662.926+186.508</f>
        <v>28849.434000000001</v>
      </c>
      <c r="O9" s="18" t="s">
        <v>202</v>
      </c>
    </row>
    <row r="10" spans="1:15" s="19" customFormat="1" ht="236.25" x14ac:dyDescent="0.15">
      <c r="A10" s="57" t="s">
        <v>90</v>
      </c>
      <c r="B10" s="3" t="s">
        <v>17</v>
      </c>
      <c r="C10" s="48">
        <f t="shared" si="2"/>
        <v>48210.6</v>
      </c>
      <c r="D10" s="48">
        <f t="shared" si="3"/>
        <v>4030.58</v>
      </c>
      <c r="E10" s="48">
        <v>0</v>
      </c>
      <c r="F10" s="48">
        <v>0</v>
      </c>
      <c r="G10" s="48">
        <v>0</v>
      </c>
      <c r="H10" s="48">
        <v>0</v>
      </c>
      <c r="I10" s="48">
        <v>0</v>
      </c>
      <c r="J10" s="48">
        <v>0</v>
      </c>
      <c r="K10" s="48">
        <v>0</v>
      </c>
      <c r="L10" s="48">
        <v>0</v>
      </c>
      <c r="M10" s="49">
        <v>48210.6</v>
      </c>
      <c r="N10" s="46">
        <v>4030.58</v>
      </c>
      <c r="O10" s="18" t="s">
        <v>203</v>
      </c>
    </row>
    <row r="11" spans="1:15" s="19" customFormat="1" ht="56.25" x14ac:dyDescent="0.15">
      <c r="A11" s="57" t="s">
        <v>91</v>
      </c>
      <c r="B11" s="3" t="s">
        <v>18</v>
      </c>
      <c r="C11" s="48">
        <f t="shared" si="2"/>
        <v>13222.6</v>
      </c>
      <c r="D11" s="48">
        <f t="shared" si="3"/>
        <v>6786.4863599999999</v>
      </c>
      <c r="E11" s="48">
        <v>0</v>
      </c>
      <c r="F11" s="48">
        <v>0</v>
      </c>
      <c r="G11" s="48">
        <v>0</v>
      </c>
      <c r="H11" s="48">
        <v>0</v>
      </c>
      <c r="I11" s="48">
        <v>0</v>
      </c>
      <c r="J11" s="48">
        <v>0</v>
      </c>
      <c r="K11" s="48">
        <v>0</v>
      </c>
      <c r="L11" s="48">
        <v>0</v>
      </c>
      <c r="M11" s="49">
        <v>13222.6</v>
      </c>
      <c r="N11" s="46">
        <v>6786.4863599999999</v>
      </c>
      <c r="O11" s="18" t="s">
        <v>184</v>
      </c>
    </row>
    <row r="12" spans="1:15" s="19" customFormat="1" ht="56.25" x14ac:dyDescent="0.15">
      <c r="A12" s="57" t="s">
        <v>92</v>
      </c>
      <c r="B12" s="3" t="s">
        <v>19</v>
      </c>
      <c r="C12" s="48">
        <f t="shared" si="2"/>
        <v>9922</v>
      </c>
      <c r="D12" s="48">
        <f t="shared" si="3"/>
        <v>6041.259</v>
      </c>
      <c r="E12" s="48">
        <v>0</v>
      </c>
      <c r="F12" s="48">
        <v>0</v>
      </c>
      <c r="G12" s="48">
        <v>0</v>
      </c>
      <c r="H12" s="48">
        <v>0</v>
      </c>
      <c r="I12" s="48">
        <v>0</v>
      </c>
      <c r="J12" s="48">
        <v>0</v>
      </c>
      <c r="K12" s="48">
        <v>0</v>
      </c>
      <c r="L12" s="48">
        <v>0</v>
      </c>
      <c r="M12" s="49">
        <v>9922</v>
      </c>
      <c r="N12" s="48">
        <v>6041.259</v>
      </c>
      <c r="O12" s="73" t="s">
        <v>182</v>
      </c>
    </row>
    <row r="13" spans="1:15" s="19" customFormat="1" ht="45" x14ac:dyDescent="0.15">
      <c r="A13" s="57" t="s">
        <v>93</v>
      </c>
      <c r="B13" s="3" t="s">
        <v>20</v>
      </c>
      <c r="C13" s="48">
        <f t="shared" si="2"/>
        <v>71217.7</v>
      </c>
      <c r="D13" s="48">
        <f t="shared" si="3"/>
        <v>11378.412</v>
      </c>
      <c r="E13" s="48">
        <v>0</v>
      </c>
      <c r="F13" s="48">
        <v>0</v>
      </c>
      <c r="G13" s="48">
        <v>0</v>
      </c>
      <c r="H13" s="48">
        <v>0</v>
      </c>
      <c r="I13" s="48">
        <v>0</v>
      </c>
      <c r="J13" s="48">
        <v>0</v>
      </c>
      <c r="K13" s="48">
        <v>0</v>
      </c>
      <c r="L13" s="48">
        <v>0</v>
      </c>
      <c r="M13" s="49">
        <v>71217.7</v>
      </c>
      <c r="N13" s="46">
        <v>11378.412</v>
      </c>
      <c r="O13" s="18" t="s">
        <v>204</v>
      </c>
    </row>
    <row r="14" spans="1:15" s="19" customFormat="1" ht="45" x14ac:dyDescent="0.15">
      <c r="A14" s="57" t="s">
        <v>94</v>
      </c>
      <c r="B14" s="3" t="s">
        <v>21</v>
      </c>
      <c r="C14" s="48">
        <f t="shared" si="2"/>
        <v>201342.2</v>
      </c>
      <c r="D14" s="48">
        <f t="shared" si="3"/>
        <v>77153.409</v>
      </c>
      <c r="E14" s="48">
        <v>0</v>
      </c>
      <c r="F14" s="48">
        <v>0</v>
      </c>
      <c r="G14" s="48">
        <v>0</v>
      </c>
      <c r="H14" s="48">
        <v>0</v>
      </c>
      <c r="I14" s="48">
        <v>0</v>
      </c>
      <c r="J14" s="48">
        <v>0</v>
      </c>
      <c r="K14" s="48">
        <v>0</v>
      </c>
      <c r="L14" s="48">
        <v>0</v>
      </c>
      <c r="M14" s="49">
        <v>201342.2</v>
      </c>
      <c r="N14" s="48">
        <v>77153.409</v>
      </c>
      <c r="O14" s="18" t="s">
        <v>205</v>
      </c>
    </row>
    <row r="15" spans="1:15" s="19" customFormat="1" ht="409.5" x14ac:dyDescent="0.15">
      <c r="A15" s="57" t="s">
        <v>95</v>
      </c>
      <c r="B15" s="4" t="s">
        <v>22</v>
      </c>
      <c r="C15" s="48">
        <f t="shared" si="2"/>
        <v>200468.9</v>
      </c>
      <c r="D15" s="48">
        <f t="shared" si="3"/>
        <v>113108.69575</v>
      </c>
      <c r="E15" s="48">
        <v>0</v>
      </c>
      <c r="F15" s="48">
        <v>0</v>
      </c>
      <c r="G15" s="48">
        <v>0</v>
      </c>
      <c r="H15" s="48">
        <v>0</v>
      </c>
      <c r="I15" s="48">
        <v>0</v>
      </c>
      <c r="J15" s="48">
        <v>0</v>
      </c>
      <c r="K15" s="48">
        <v>0</v>
      </c>
      <c r="L15" s="48">
        <v>0</v>
      </c>
      <c r="M15" s="49">
        <v>200468.9</v>
      </c>
      <c r="N15" s="48">
        <v>113108.69575</v>
      </c>
      <c r="O15" s="18" t="s">
        <v>206</v>
      </c>
    </row>
    <row r="16" spans="1:15" s="19" customFormat="1" ht="409.5" x14ac:dyDescent="0.15">
      <c r="A16" s="57" t="s">
        <v>96</v>
      </c>
      <c r="B16" s="4" t="s">
        <v>23</v>
      </c>
      <c r="C16" s="48">
        <f t="shared" si="2"/>
        <v>1487534.9</v>
      </c>
      <c r="D16" s="48">
        <f t="shared" si="3"/>
        <v>954806.71267000004</v>
      </c>
      <c r="E16" s="48">
        <v>0</v>
      </c>
      <c r="F16" s="48">
        <v>0</v>
      </c>
      <c r="G16" s="48">
        <v>0</v>
      </c>
      <c r="H16" s="48">
        <v>0</v>
      </c>
      <c r="I16" s="48">
        <v>0</v>
      </c>
      <c r="J16" s="48">
        <v>0</v>
      </c>
      <c r="K16" s="48">
        <v>0</v>
      </c>
      <c r="L16" s="48">
        <v>0</v>
      </c>
      <c r="M16" s="49">
        <v>1487534.9</v>
      </c>
      <c r="N16" s="48">
        <v>954806.71267000004</v>
      </c>
      <c r="O16" s="18" t="s">
        <v>254</v>
      </c>
    </row>
    <row r="17" spans="1:15" s="19" customFormat="1" ht="409.5" x14ac:dyDescent="0.15">
      <c r="A17" s="57" t="s">
        <v>97</v>
      </c>
      <c r="B17" s="4" t="s">
        <v>24</v>
      </c>
      <c r="C17" s="48">
        <f t="shared" si="2"/>
        <v>401200.8</v>
      </c>
      <c r="D17" s="48">
        <f t="shared" si="3"/>
        <v>320389.15158000001</v>
      </c>
      <c r="E17" s="48">
        <v>0</v>
      </c>
      <c r="F17" s="48">
        <v>0</v>
      </c>
      <c r="G17" s="48">
        <v>0</v>
      </c>
      <c r="H17" s="48">
        <v>0</v>
      </c>
      <c r="I17" s="48">
        <v>0</v>
      </c>
      <c r="J17" s="48">
        <v>0</v>
      </c>
      <c r="K17" s="48">
        <v>0</v>
      </c>
      <c r="L17" s="48">
        <v>0</v>
      </c>
      <c r="M17" s="49">
        <v>401200.8</v>
      </c>
      <c r="N17" s="46">
        <v>320389.15158000001</v>
      </c>
      <c r="O17" s="18" t="s">
        <v>207</v>
      </c>
    </row>
    <row r="18" spans="1:15" s="19" customFormat="1" ht="146.25" x14ac:dyDescent="0.15">
      <c r="A18" s="57" t="s">
        <v>98</v>
      </c>
      <c r="B18" s="5" t="s">
        <v>26</v>
      </c>
      <c r="C18" s="48">
        <f t="shared" si="2"/>
        <v>10514.8</v>
      </c>
      <c r="D18" s="48">
        <f t="shared" si="3"/>
        <v>3744.0747500000002</v>
      </c>
      <c r="E18" s="48">
        <v>0</v>
      </c>
      <c r="F18" s="48">
        <v>0</v>
      </c>
      <c r="G18" s="48">
        <v>0</v>
      </c>
      <c r="H18" s="48">
        <v>0</v>
      </c>
      <c r="I18" s="48">
        <v>0</v>
      </c>
      <c r="J18" s="48">
        <v>0</v>
      </c>
      <c r="K18" s="48">
        <v>0</v>
      </c>
      <c r="L18" s="48">
        <v>0</v>
      </c>
      <c r="M18" s="48">
        <v>10514.8</v>
      </c>
      <c r="N18" s="48">
        <v>3744.0747500000002</v>
      </c>
      <c r="O18" s="18" t="s">
        <v>208</v>
      </c>
    </row>
    <row r="19" spans="1:15" s="19" customFormat="1" ht="281.25" x14ac:dyDescent="0.15">
      <c r="A19" s="57" t="s">
        <v>99</v>
      </c>
      <c r="B19" s="5" t="s">
        <v>28</v>
      </c>
      <c r="C19" s="48">
        <f t="shared" si="2"/>
        <v>424514.9</v>
      </c>
      <c r="D19" s="48">
        <f t="shared" si="3"/>
        <v>281929.02789999999</v>
      </c>
      <c r="E19" s="48">
        <v>0</v>
      </c>
      <c r="F19" s="48">
        <v>0</v>
      </c>
      <c r="G19" s="48">
        <v>0</v>
      </c>
      <c r="H19" s="48">
        <v>0</v>
      </c>
      <c r="I19" s="48">
        <v>0</v>
      </c>
      <c r="J19" s="48">
        <v>0</v>
      </c>
      <c r="K19" s="48">
        <v>0</v>
      </c>
      <c r="L19" s="48">
        <v>0</v>
      </c>
      <c r="M19" s="48">
        <v>424514.9</v>
      </c>
      <c r="N19" s="46">
        <v>281929.02789999999</v>
      </c>
      <c r="O19" s="73" t="s">
        <v>209</v>
      </c>
    </row>
    <row r="20" spans="1:15" s="19" customFormat="1" ht="72" customHeight="1" x14ac:dyDescent="0.15">
      <c r="A20" s="57" t="s">
        <v>100</v>
      </c>
      <c r="B20" s="7" t="s">
        <v>34</v>
      </c>
      <c r="C20" s="48">
        <f t="shared" si="2"/>
        <v>49534.9</v>
      </c>
      <c r="D20" s="48">
        <f t="shared" si="3"/>
        <v>32134.952000000001</v>
      </c>
      <c r="E20" s="48">
        <v>0</v>
      </c>
      <c r="F20" s="48">
        <v>0</v>
      </c>
      <c r="G20" s="48">
        <v>0</v>
      </c>
      <c r="H20" s="48">
        <v>0</v>
      </c>
      <c r="I20" s="48">
        <v>0</v>
      </c>
      <c r="J20" s="48">
        <v>0</v>
      </c>
      <c r="K20" s="48">
        <v>0</v>
      </c>
      <c r="L20" s="48">
        <v>0</v>
      </c>
      <c r="M20" s="48">
        <v>49534.9</v>
      </c>
      <c r="N20" s="46">
        <v>32134.952000000001</v>
      </c>
      <c r="O20" s="18" t="s">
        <v>210</v>
      </c>
    </row>
    <row r="21" spans="1:15" s="19" customFormat="1" ht="72" customHeight="1" x14ac:dyDescent="0.15">
      <c r="A21" s="57" t="s">
        <v>101</v>
      </c>
      <c r="B21" s="6" t="s">
        <v>35</v>
      </c>
      <c r="C21" s="48">
        <f t="shared" si="2"/>
        <v>11099</v>
      </c>
      <c r="D21" s="48">
        <f t="shared" si="3"/>
        <v>7240.4290000000001</v>
      </c>
      <c r="E21" s="48">
        <v>0</v>
      </c>
      <c r="F21" s="48">
        <v>0</v>
      </c>
      <c r="G21" s="48">
        <v>0</v>
      </c>
      <c r="H21" s="48">
        <v>0</v>
      </c>
      <c r="I21" s="48">
        <v>0</v>
      </c>
      <c r="J21" s="48">
        <v>0</v>
      </c>
      <c r="K21" s="48">
        <v>0</v>
      </c>
      <c r="L21" s="48">
        <v>0</v>
      </c>
      <c r="M21" s="48">
        <v>11099</v>
      </c>
      <c r="N21" s="46">
        <v>7240.4290000000001</v>
      </c>
      <c r="O21" s="18" t="s">
        <v>211</v>
      </c>
    </row>
    <row r="22" spans="1:15" s="19" customFormat="1" ht="33.75" x14ac:dyDescent="0.15">
      <c r="A22" s="57" t="s">
        <v>128</v>
      </c>
      <c r="B22" s="6" t="s">
        <v>36</v>
      </c>
      <c r="C22" s="48">
        <f t="shared" si="2"/>
        <v>18194.900000000001</v>
      </c>
      <c r="D22" s="48">
        <f t="shared" si="3"/>
        <v>13358.22349</v>
      </c>
      <c r="E22" s="48">
        <v>0</v>
      </c>
      <c r="F22" s="48">
        <v>0</v>
      </c>
      <c r="G22" s="48">
        <v>0</v>
      </c>
      <c r="H22" s="48">
        <v>0</v>
      </c>
      <c r="I22" s="48">
        <v>0</v>
      </c>
      <c r="J22" s="48">
        <v>0</v>
      </c>
      <c r="K22" s="48">
        <v>0</v>
      </c>
      <c r="L22" s="48">
        <v>0</v>
      </c>
      <c r="M22" s="48">
        <v>18194.900000000001</v>
      </c>
      <c r="N22" s="48">
        <v>13358.22349</v>
      </c>
      <c r="O22" s="18" t="s">
        <v>212</v>
      </c>
    </row>
    <row r="23" spans="1:15" s="19" customFormat="1" ht="45" x14ac:dyDescent="0.15">
      <c r="A23" s="57" t="s">
        <v>129</v>
      </c>
      <c r="B23" s="5" t="s">
        <v>102</v>
      </c>
      <c r="C23" s="48">
        <f>E23+H23+K23+M23</f>
        <v>125198.3</v>
      </c>
      <c r="D23" s="48">
        <f>F23+J23+L23+N23</f>
        <v>95354.941560000007</v>
      </c>
      <c r="E23" s="48">
        <v>0</v>
      </c>
      <c r="F23" s="48">
        <v>0</v>
      </c>
      <c r="G23" s="48">
        <v>0</v>
      </c>
      <c r="H23" s="48">
        <v>0</v>
      </c>
      <c r="I23" s="48">
        <v>0</v>
      </c>
      <c r="J23" s="51">
        <v>0</v>
      </c>
      <c r="K23" s="48">
        <v>0</v>
      </c>
      <c r="L23" s="48">
        <v>0</v>
      </c>
      <c r="M23" s="48">
        <v>125198.3</v>
      </c>
      <c r="N23" s="46">
        <v>95354.941560000007</v>
      </c>
      <c r="O23" s="18" t="s">
        <v>213</v>
      </c>
    </row>
    <row r="24" spans="1:15" s="19" customFormat="1" ht="56.25" x14ac:dyDescent="0.15">
      <c r="A24" s="57" t="s">
        <v>134</v>
      </c>
      <c r="B24" s="5" t="s">
        <v>133</v>
      </c>
      <c r="C24" s="48">
        <f>E24+H24+K24+M24</f>
        <v>49847</v>
      </c>
      <c r="D24" s="48">
        <f>F24+J24+L24+N24</f>
        <v>2959.5</v>
      </c>
      <c r="E24" s="48">
        <v>49847</v>
      </c>
      <c r="F24" s="48">
        <v>2959.5</v>
      </c>
      <c r="G24" s="48">
        <v>0</v>
      </c>
      <c r="H24" s="48">
        <v>0</v>
      </c>
      <c r="I24" s="48">
        <v>0</v>
      </c>
      <c r="J24" s="51">
        <v>0</v>
      </c>
      <c r="K24" s="48">
        <v>0</v>
      </c>
      <c r="L24" s="48">
        <v>0</v>
      </c>
      <c r="M24" s="48">
        <v>0</v>
      </c>
      <c r="N24" s="48">
        <v>0</v>
      </c>
      <c r="O24" s="73" t="s">
        <v>181</v>
      </c>
    </row>
    <row r="25" spans="1:15" s="19" customFormat="1" ht="90" x14ac:dyDescent="0.15">
      <c r="A25" s="57" t="s">
        <v>103</v>
      </c>
      <c r="B25" s="6" t="s">
        <v>37</v>
      </c>
      <c r="C25" s="48">
        <f>E25+H25+K25+M25</f>
        <v>13363.7</v>
      </c>
      <c r="D25" s="48">
        <f t="shared" ref="D25:D42" si="4">F25+J25+L25+N25</f>
        <v>9627.1018800000002</v>
      </c>
      <c r="E25" s="48">
        <v>0</v>
      </c>
      <c r="F25" s="48">
        <v>0</v>
      </c>
      <c r="G25" s="50">
        <v>13363.7</v>
      </c>
      <c r="H25" s="50">
        <v>13363.7</v>
      </c>
      <c r="I25" s="50">
        <v>13363.7</v>
      </c>
      <c r="J25" s="50">
        <v>9627.1018800000002</v>
      </c>
      <c r="K25" s="48">
        <v>0</v>
      </c>
      <c r="L25" s="48">
        <v>0</v>
      </c>
      <c r="M25" s="48">
        <v>0</v>
      </c>
      <c r="N25" s="48">
        <v>0</v>
      </c>
      <c r="O25" s="18" t="s">
        <v>242</v>
      </c>
    </row>
    <row r="26" spans="1:15" s="19" customFormat="1" ht="118.5" customHeight="1" x14ac:dyDescent="0.15">
      <c r="A26" s="57" t="s">
        <v>104</v>
      </c>
      <c r="B26" s="6" t="s">
        <v>42</v>
      </c>
      <c r="C26" s="48">
        <f t="shared" ref="C26:C44" si="5">E26+H26+K26+M26</f>
        <v>170390.9</v>
      </c>
      <c r="D26" s="48">
        <f t="shared" si="4"/>
        <v>165290.41211999999</v>
      </c>
      <c r="E26" s="48">
        <v>0</v>
      </c>
      <c r="F26" s="48">
        <v>0</v>
      </c>
      <c r="G26" s="51">
        <v>170390.9</v>
      </c>
      <c r="H26" s="51">
        <v>170390.9</v>
      </c>
      <c r="I26" s="51">
        <v>170390.9</v>
      </c>
      <c r="J26" s="51">
        <v>165290.41211999999</v>
      </c>
      <c r="K26" s="48">
        <v>0</v>
      </c>
      <c r="L26" s="48">
        <v>0</v>
      </c>
      <c r="M26" s="48">
        <v>0</v>
      </c>
      <c r="N26" s="48">
        <v>0</v>
      </c>
      <c r="O26" s="73" t="s">
        <v>243</v>
      </c>
    </row>
    <row r="27" spans="1:15" s="19" customFormat="1" ht="409.5" x14ac:dyDescent="0.15">
      <c r="A27" s="57" t="s">
        <v>105</v>
      </c>
      <c r="B27" s="5" t="s">
        <v>27</v>
      </c>
      <c r="C27" s="48">
        <f t="shared" si="5"/>
        <v>755712.25199999998</v>
      </c>
      <c r="D27" s="48">
        <f t="shared" si="4"/>
        <v>309400.98800000001</v>
      </c>
      <c r="E27" s="48">
        <v>0</v>
      </c>
      <c r="F27" s="48">
        <v>0</v>
      </c>
      <c r="G27" s="48">
        <v>25859.5</v>
      </c>
      <c r="H27" s="48">
        <v>26298.252</v>
      </c>
      <c r="I27" s="48">
        <v>26298.252</v>
      </c>
      <c r="J27" s="48">
        <v>17421.288</v>
      </c>
      <c r="K27" s="48">
        <v>0</v>
      </c>
      <c r="L27" s="48">
        <v>0</v>
      </c>
      <c r="M27" s="48">
        <v>729414</v>
      </c>
      <c r="N27" s="69">
        <v>291979.7</v>
      </c>
      <c r="O27" s="18" t="s">
        <v>260</v>
      </c>
    </row>
    <row r="28" spans="1:15" s="19" customFormat="1" ht="56.25" x14ac:dyDescent="0.15">
      <c r="A28" s="57" t="s">
        <v>106</v>
      </c>
      <c r="B28" s="6" t="s">
        <v>30</v>
      </c>
      <c r="C28" s="48">
        <f t="shared" si="5"/>
        <v>89501.043999999994</v>
      </c>
      <c r="D28" s="48">
        <f t="shared" si="4"/>
        <v>63736.637000000002</v>
      </c>
      <c r="E28" s="48">
        <v>0</v>
      </c>
      <c r="F28" s="48">
        <v>0</v>
      </c>
      <c r="G28" s="48">
        <v>89501.043999999994</v>
      </c>
      <c r="H28" s="48">
        <v>89501.043999999994</v>
      </c>
      <c r="I28" s="48">
        <v>89501.043999999994</v>
      </c>
      <c r="J28" s="51">
        <v>63736.637000000002</v>
      </c>
      <c r="K28" s="48">
        <v>0</v>
      </c>
      <c r="L28" s="48">
        <v>0</v>
      </c>
      <c r="M28" s="48">
        <v>0</v>
      </c>
      <c r="N28" s="48">
        <v>0</v>
      </c>
      <c r="O28" s="73" t="s">
        <v>244</v>
      </c>
    </row>
    <row r="29" spans="1:15" s="19" customFormat="1" ht="67.5" x14ac:dyDescent="0.15">
      <c r="A29" s="57" t="s">
        <v>135</v>
      </c>
      <c r="B29" s="6" t="s">
        <v>29</v>
      </c>
      <c r="C29" s="48">
        <f t="shared" si="5"/>
        <v>52217.635000000002</v>
      </c>
      <c r="D29" s="48">
        <f t="shared" si="4"/>
        <v>37178.279920000001</v>
      </c>
      <c r="E29" s="48">
        <v>0</v>
      </c>
      <c r="F29" s="48">
        <v>0</v>
      </c>
      <c r="G29" s="48">
        <v>52217.635000000002</v>
      </c>
      <c r="H29" s="48">
        <v>52217.635000000002</v>
      </c>
      <c r="I29" s="48">
        <v>52217.635000000002</v>
      </c>
      <c r="J29" s="51">
        <v>37178.279920000001</v>
      </c>
      <c r="K29" s="48">
        <v>0</v>
      </c>
      <c r="L29" s="48">
        <v>0</v>
      </c>
      <c r="M29" s="48">
        <v>0</v>
      </c>
      <c r="N29" s="48">
        <v>0</v>
      </c>
      <c r="O29" s="73" t="s">
        <v>245</v>
      </c>
    </row>
    <row r="30" spans="1:15" s="19" customFormat="1" ht="87" customHeight="1" x14ac:dyDescent="0.15">
      <c r="A30" s="57" t="s">
        <v>108</v>
      </c>
      <c r="B30" s="7" t="s">
        <v>31</v>
      </c>
      <c r="C30" s="48">
        <f t="shared" si="5"/>
        <v>57013.555999999997</v>
      </c>
      <c r="D30" s="48">
        <f t="shared" si="4"/>
        <v>39837.920989999999</v>
      </c>
      <c r="E30" s="48">
        <v>0</v>
      </c>
      <c r="F30" s="48">
        <v>0</v>
      </c>
      <c r="G30" s="48">
        <v>57013.555999999997</v>
      </c>
      <c r="H30" s="48">
        <v>57013.555999999997</v>
      </c>
      <c r="I30" s="48">
        <v>57013.555999999997</v>
      </c>
      <c r="J30" s="51">
        <v>39837.920989999999</v>
      </c>
      <c r="K30" s="48">
        <v>0</v>
      </c>
      <c r="L30" s="48">
        <v>0</v>
      </c>
      <c r="M30" s="48">
        <v>0</v>
      </c>
      <c r="N30" s="48">
        <v>0</v>
      </c>
      <c r="O30" s="73" t="s">
        <v>246</v>
      </c>
    </row>
    <row r="31" spans="1:15" s="19" customFormat="1" ht="258.75" x14ac:dyDescent="0.15">
      <c r="A31" s="57" t="s">
        <v>107</v>
      </c>
      <c r="B31" s="7" t="s">
        <v>32</v>
      </c>
      <c r="C31" s="48">
        <f t="shared" si="5"/>
        <v>457183.359</v>
      </c>
      <c r="D31" s="48">
        <f t="shared" si="4"/>
        <v>342110.06294000003</v>
      </c>
      <c r="E31" s="48">
        <v>0</v>
      </c>
      <c r="F31" s="48">
        <v>0</v>
      </c>
      <c r="G31" s="48">
        <v>457183.359</v>
      </c>
      <c r="H31" s="48">
        <v>457183.359</v>
      </c>
      <c r="I31" s="48">
        <v>457183.359</v>
      </c>
      <c r="J31" s="51">
        <f>341690.66294+419.4</f>
        <v>342110.06294000003</v>
      </c>
      <c r="K31" s="48">
        <v>0</v>
      </c>
      <c r="L31" s="48">
        <v>0</v>
      </c>
      <c r="M31" s="48">
        <v>0</v>
      </c>
      <c r="N31" s="48">
        <v>0</v>
      </c>
      <c r="O31" s="73" t="s">
        <v>261</v>
      </c>
    </row>
    <row r="32" spans="1:15" s="19" customFormat="1" ht="409.5" x14ac:dyDescent="0.15">
      <c r="A32" s="57" t="s">
        <v>109</v>
      </c>
      <c r="B32" s="6" t="s">
        <v>152</v>
      </c>
      <c r="C32" s="48">
        <f t="shared" si="5"/>
        <v>4066137.51291</v>
      </c>
      <c r="D32" s="48">
        <f t="shared" si="4"/>
        <v>2667854.1228200002</v>
      </c>
      <c r="E32" s="48">
        <v>0</v>
      </c>
      <c r="F32" s="48">
        <v>0</v>
      </c>
      <c r="G32" s="48">
        <v>1040792.5</v>
      </c>
      <c r="H32" s="48">
        <v>1033785.21291</v>
      </c>
      <c r="I32" s="48">
        <v>1033785.21291</v>
      </c>
      <c r="J32" s="51">
        <f>647000.23582+126574.363</f>
        <v>773574.59881999996</v>
      </c>
      <c r="K32" s="48">
        <v>0</v>
      </c>
      <c r="L32" s="48">
        <v>0</v>
      </c>
      <c r="M32" s="48">
        <v>3032352.3</v>
      </c>
      <c r="N32" s="69">
        <v>1894279.524</v>
      </c>
      <c r="O32" s="18" t="s">
        <v>262</v>
      </c>
    </row>
    <row r="33" spans="1:15" s="19" customFormat="1" ht="69.75" customHeight="1" x14ac:dyDescent="0.15">
      <c r="A33" s="57" t="s">
        <v>110</v>
      </c>
      <c r="B33" s="6" t="s">
        <v>39</v>
      </c>
      <c r="C33" s="48">
        <f t="shared" si="5"/>
        <v>34174.324000000001</v>
      </c>
      <c r="D33" s="48">
        <f t="shared" si="4"/>
        <v>24099.827249999998</v>
      </c>
      <c r="E33" s="48">
        <v>0</v>
      </c>
      <c r="F33" s="48">
        <v>0</v>
      </c>
      <c r="G33" s="48">
        <v>34174.324000000001</v>
      </c>
      <c r="H33" s="48">
        <v>34174.324000000001</v>
      </c>
      <c r="I33" s="48">
        <v>34174.324000000001</v>
      </c>
      <c r="J33" s="48">
        <v>24099.827249999998</v>
      </c>
      <c r="K33" s="48">
        <v>0</v>
      </c>
      <c r="L33" s="48">
        <v>0</v>
      </c>
      <c r="M33" s="48">
        <v>0</v>
      </c>
      <c r="N33" s="48">
        <v>0</v>
      </c>
      <c r="O33" s="73" t="s">
        <v>263</v>
      </c>
    </row>
    <row r="34" spans="1:15" s="19" customFormat="1" ht="69" customHeight="1" x14ac:dyDescent="0.15">
      <c r="A34" s="57" t="s">
        <v>111</v>
      </c>
      <c r="B34" s="6" t="s">
        <v>38</v>
      </c>
      <c r="C34" s="48">
        <f t="shared" si="5"/>
        <v>12485.2</v>
      </c>
      <c r="D34" s="48">
        <f t="shared" si="4"/>
        <v>7283.0329000000002</v>
      </c>
      <c r="E34" s="48">
        <v>0</v>
      </c>
      <c r="F34" s="48">
        <v>0</v>
      </c>
      <c r="G34" s="50">
        <v>12485.2</v>
      </c>
      <c r="H34" s="50">
        <v>12485.2</v>
      </c>
      <c r="I34" s="50">
        <v>12485.2</v>
      </c>
      <c r="J34" s="50">
        <v>7283.0329000000002</v>
      </c>
      <c r="K34" s="48">
        <v>0</v>
      </c>
      <c r="L34" s="48">
        <v>0</v>
      </c>
      <c r="M34" s="48">
        <v>0</v>
      </c>
      <c r="N34" s="48">
        <v>0</v>
      </c>
      <c r="O34" s="73" t="s">
        <v>247</v>
      </c>
    </row>
    <row r="35" spans="1:15" s="19" customFormat="1" ht="67.5" x14ac:dyDescent="0.15">
      <c r="A35" s="57" t="s">
        <v>112</v>
      </c>
      <c r="B35" s="5" t="s">
        <v>153</v>
      </c>
      <c r="C35" s="48">
        <f t="shared" si="5"/>
        <v>19736.182100000002</v>
      </c>
      <c r="D35" s="48">
        <f t="shared" si="4"/>
        <v>18481.881229999999</v>
      </c>
      <c r="E35" s="48">
        <v>0</v>
      </c>
      <c r="F35" s="48">
        <v>0</v>
      </c>
      <c r="G35" s="48">
        <v>26543.8</v>
      </c>
      <c r="H35" s="48">
        <v>19736.182100000002</v>
      </c>
      <c r="I35" s="48">
        <v>19736.182100000002</v>
      </c>
      <c r="J35" s="51">
        <f>1036.77229+11481.58884+5963.5201</f>
        <v>18481.881229999999</v>
      </c>
      <c r="K35" s="48">
        <v>0</v>
      </c>
      <c r="L35" s="48">
        <v>0</v>
      </c>
      <c r="M35" s="46">
        <v>0</v>
      </c>
      <c r="N35" s="48">
        <v>0</v>
      </c>
      <c r="O35" s="18" t="s">
        <v>255</v>
      </c>
    </row>
    <row r="36" spans="1:15" s="19" customFormat="1" ht="45" x14ac:dyDescent="0.15">
      <c r="A36" s="57" t="s">
        <v>113</v>
      </c>
      <c r="B36" s="5" t="s">
        <v>25</v>
      </c>
      <c r="C36" s="48">
        <f t="shared" si="5"/>
        <v>2370.9393300000002</v>
      </c>
      <c r="D36" s="48">
        <f t="shared" si="4"/>
        <v>960.49030000000005</v>
      </c>
      <c r="E36" s="48">
        <v>0</v>
      </c>
      <c r="F36" s="48">
        <v>0</v>
      </c>
      <c r="G36" s="48">
        <v>2370.9393300000002</v>
      </c>
      <c r="H36" s="48">
        <v>2370.9393300000002</v>
      </c>
      <c r="I36" s="48">
        <v>2370.9393300000002</v>
      </c>
      <c r="J36" s="48">
        <v>960.49030000000005</v>
      </c>
      <c r="K36" s="48">
        <v>0</v>
      </c>
      <c r="L36" s="48">
        <v>0</v>
      </c>
      <c r="M36" s="46">
        <v>0</v>
      </c>
      <c r="N36" s="48">
        <v>0</v>
      </c>
      <c r="O36" s="18" t="s">
        <v>256</v>
      </c>
    </row>
    <row r="37" spans="1:15" s="19" customFormat="1" ht="45" x14ac:dyDescent="0.15">
      <c r="A37" s="57" t="s">
        <v>114</v>
      </c>
      <c r="B37" s="5" t="s">
        <v>72</v>
      </c>
      <c r="C37" s="48">
        <f t="shared" si="5"/>
        <v>4500</v>
      </c>
      <c r="D37" s="48">
        <f t="shared" si="4"/>
        <v>3400</v>
      </c>
      <c r="E37" s="48">
        <v>0</v>
      </c>
      <c r="F37" s="48">
        <v>0</v>
      </c>
      <c r="G37" s="48">
        <v>4500</v>
      </c>
      <c r="H37" s="48">
        <v>4500</v>
      </c>
      <c r="I37" s="48">
        <v>4500</v>
      </c>
      <c r="J37" s="51">
        <v>3400</v>
      </c>
      <c r="K37" s="48">
        <v>0</v>
      </c>
      <c r="L37" s="48">
        <v>0</v>
      </c>
      <c r="M37" s="48">
        <v>0</v>
      </c>
      <c r="N37" s="48">
        <v>0</v>
      </c>
      <c r="O37" s="73" t="s">
        <v>248</v>
      </c>
    </row>
    <row r="38" spans="1:15" s="19" customFormat="1" ht="90" x14ac:dyDescent="0.15">
      <c r="A38" s="57" t="s">
        <v>115</v>
      </c>
      <c r="B38" s="6" t="s">
        <v>43</v>
      </c>
      <c r="C38" s="48">
        <f t="shared" si="5"/>
        <v>39527.4</v>
      </c>
      <c r="D38" s="48">
        <f t="shared" si="4"/>
        <v>36459.906840000003</v>
      </c>
      <c r="E38" s="48">
        <v>0</v>
      </c>
      <c r="F38" s="48">
        <v>0</v>
      </c>
      <c r="G38" s="51">
        <v>39527.4</v>
      </c>
      <c r="H38" s="51">
        <v>39527.4</v>
      </c>
      <c r="I38" s="51">
        <v>39527.4</v>
      </c>
      <c r="J38" s="51">
        <v>36459.906840000003</v>
      </c>
      <c r="K38" s="48">
        <v>0</v>
      </c>
      <c r="L38" s="48">
        <v>0</v>
      </c>
      <c r="M38" s="48">
        <v>0</v>
      </c>
      <c r="N38" s="48">
        <v>0</v>
      </c>
      <c r="O38" s="73" t="s">
        <v>249</v>
      </c>
    </row>
    <row r="39" spans="1:15" s="19" customFormat="1" ht="112.5" x14ac:dyDescent="0.15">
      <c r="A39" s="57" t="s">
        <v>116</v>
      </c>
      <c r="B39" s="6" t="s">
        <v>41</v>
      </c>
      <c r="C39" s="48">
        <f t="shared" si="5"/>
        <v>146022</v>
      </c>
      <c r="D39" s="48">
        <f t="shared" si="4"/>
        <v>136938.33882999999</v>
      </c>
      <c r="E39" s="51">
        <v>146022</v>
      </c>
      <c r="F39" s="51">
        <v>136938.33882999999</v>
      </c>
      <c r="G39" s="48">
        <v>0</v>
      </c>
      <c r="H39" s="48">
        <v>0</v>
      </c>
      <c r="I39" s="48">
        <v>0</v>
      </c>
      <c r="J39" s="48">
        <v>0</v>
      </c>
      <c r="K39" s="48">
        <v>0</v>
      </c>
      <c r="L39" s="48">
        <v>0</v>
      </c>
      <c r="M39" s="48">
        <v>0</v>
      </c>
      <c r="N39" s="48">
        <v>0</v>
      </c>
      <c r="O39" s="73" t="s">
        <v>250</v>
      </c>
    </row>
    <row r="40" spans="1:15" s="19" customFormat="1" ht="141.75" customHeight="1" x14ac:dyDescent="0.15">
      <c r="A40" s="57" t="s">
        <v>117</v>
      </c>
      <c r="B40" s="6" t="s">
        <v>84</v>
      </c>
      <c r="C40" s="48">
        <f t="shared" si="5"/>
        <v>53939.1</v>
      </c>
      <c r="D40" s="48">
        <f t="shared" si="4"/>
        <v>41800.136400000003</v>
      </c>
      <c r="E40" s="48">
        <v>53939.1</v>
      </c>
      <c r="F40" s="48">
        <f>129.01679+369.61773+41301.50188</f>
        <v>41800.136400000003</v>
      </c>
      <c r="G40" s="48">
        <v>0</v>
      </c>
      <c r="H40" s="48">
        <v>0</v>
      </c>
      <c r="I40" s="48">
        <v>0</v>
      </c>
      <c r="J40" s="48">
        <v>0</v>
      </c>
      <c r="K40" s="48">
        <v>0</v>
      </c>
      <c r="L40" s="48">
        <v>0</v>
      </c>
      <c r="M40" s="48">
        <v>0</v>
      </c>
      <c r="N40" s="48">
        <v>0</v>
      </c>
      <c r="O40" s="73" t="s">
        <v>257</v>
      </c>
    </row>
    <row r="41" spans="1:15" s="19" customFormat="1" ht="213.75" customHeight="1" x14ac:dyDescent="0.15">
      <c r="A41" s="57" t="s">
        <v>118</v>
      </c>
      <c r="B41" s="6" t="s">
        <v>40</v>
      </c>
      <c r="C41" s="48">
        <f t="shared" si="5"/>
        <v>7561.3131299999995</v>
      </c>
      <c r="D41" s="48">
        <f t="shared" si="4"/>
        <v>4124.0904300000002</v>
      </c>
      <c r="E41" s="48">
        <v>7485.7</v>
      </c>
      <c r="F41" s="51">
        <v>4082.8494300000002</v>
      </c>
      <c r="G41" s="48">
        <v>75.613129999999998</v>
      </c>
      <c r="H41" s="48">
        <v>75.613129999999998</v>
      </c>
      <c r="I41" s="48">
        <v>75.613129999999998</v>
      </c>
      <c r="J41" s="48">
        <v>41.241</v>
      </c>
      <c r="K41" s="48">
        <v>0</v>
      </c>
      <c r="L41" s="48">
        <v>0</v>
      </c>
      <c r="M41" s="48">
        <v>0</v>
      </c>
      <c r="N41" s="48">
        <v>0</v>
      </c>
      <c r="O41" s="73" t="s">
        <v>185</v>
      </c>
    </row>
    <row r="42" spans="1:15" s="19" customFormat="1" ht="157.5" x14ac:dyDescent="0.15">
      <c r="A42" s="57" t="s">
        <v>119</v>
      </c>
      <c r="B42" s="6" t="s">
        <v>71</v>
      </c>
      <c r="C42" s="48">
        <f t="shared" si="5"/>
        <v>11326.767680000001</v>
      </c>
      <c r="D42" s="48">
        <f t="shared" si="4"/>
        <v>8425.562030000001</v>
      </c>
      <c r="E42" s="48">
        <v>11213.5</v>
      </c>
      <c r="F42" s="48">
        <v>8341.3064300000005</v>
      </c>
      <c r="G42" s="51">
        <v>113.26768</v>
      </c>
      <c r="H42" s="51">
        <v>113.26768</v>
      </c>
      <c r="I42" s="51">
        <v>113.26768</v>
      </c>
      <c r="J42" s="51">
        <v>84.255600000000001</v>
      </c>
      <c r="K42" s="48">
        <v>0</v>
      </c>
      <c r="L42" s="48">
        <v>0</v>
      </c>
      <c r="M42" s="48">
        <v>0</v>
      </c>
      <c r="N42" s="48">
        <v>0</v>
      </c>
      <c r="O42" s="73" t="s">
        <v>251</v>
      </c>
    </row>
    <row r="43" spans="1:15" s="19" customFormat="1" ht="162.75" customHeight="1" x14ac:dyDescent="0.15">
      <c r="A43" s="57" t="s">
        <v>136</v>
      </c>
      <c r="B43" s="6" t="s">
        <v>82</v>
      </c>
      <c r="C43" s="48">
        <f t="shared" si="5"/>
        <v>617.20000000000005</v>
      </c>
      <c r="D43" s="48"/>
      <c r="E43" s="48">
        <v>617.20000000000005</v>
      </c>
      <c r="F43" s="48">
        <v>432.04</v>
      </c>
      <c r="G43" s="51"/>
      <c r="H43" s="51"/>
      <c r="I43" s="51"/>
      <c r="J43" s="51"/>
      <c r="K43" s="48"/>
      <c r="L43" s="48"/>
      <c r="M43" s="48"/>
      <c r="N43" s="48"/>
      <c r="O43" s="73" t="s">
        <v>252</v>
      </c>
    </row>
    <row r="44" spans="1:15" s="19" customFormat="1" ht="90" x14ac:dyDescent="0.15">
      <c r="A44" s="57" t="s">
        <v>137</v>
      </c>
      <c r="B44" s="7" t="s">
        <v>33</v>
      </c>
      <c r="C44" s="48">
        <f t="shared" si="5"/>
        <v>1597.5</v>
      </c>
      <c r="D44" s="48">
        <f>F44+J44+L44+N44</f>
        <v>1597.5</v>
      </c>
      <c r="E44" s="51">
        <v>352.5</v>
      </c>
      <c r="F44" s="51">
        <v>352.5</v>
      </c>
      <c r="G44" s="51">
        <v>1245</v>
      </c>
      <c r="H44" s="51">
        <v>1245</v>
      </c>
      <c r="I44" s="51">
        <v>1245</v>
      </c>
      <c r="J44" s="51">
        <v>1245</v>
      </c>
      <c r="K44" s="48">
        <v>0</v>
      </c>
      <c r="L44" s="48">
        <v>0</v>
      </c>
      <c r="M44" s="48">
        <v>0</v>
      </c>
      <c r="N44" s="48">
        <v>0</v>
      </c>
      <c r="O44" s="73" t="s">
        <v>258</v>
      </c>
    </row>
    <row r="45" spans="1:15" s="19" customFormat="1" ht="33.75" x14ac:dyDescent="0.2">
      <c r="A45" s="36" t="s">
        <v>138</v>
      </c>
      <c r="B45" s="37" t="s">
        <v>24</v>
      </c>
      <c r="C45" s="40">
        <f>C46+C47+C48+C49</f>
        <v>422078.38461999997</v>
      </c>
      <c r="D45" s="40">
        <f t="shared" ref="D45:N45" si="6">D46+D47+D48+D49</f>
        <v>266667.51442000002</v>
      </c>
      <c r="E45" s="40">
        <f t="shared" si="6"/>
        <v>414715.67949999997</v>
      </c>
      <c r="F45" s="40">
        <f t="shared" si="6"/>
        <v>262462.57212000003</v>
      </c>
      <c r="G45" s="40">
        <f t="shared" si="6"/>
        <v>3200.39192</v>
      </c>
      <c r="H45" s="40">
        <f t="shared" si="6"/>
        <v>7362.7051200000005</v>
      </c>
      <c r="I45" s="40">
        <f t="shared" si="6"/>
        <v>7362.7051200000005</v>
      </c>
      <c r="J45" s="40">
        <f t="shared" si="6"/>
        <v>4204.9423000000006</v>
      </c>
      <c r="K45" s="40">
        <f t="shared" si="6"/>
        <v>0</v>
      </c>
      <c r="L45" s="40">
        <f t="shared" si="6"/>
        <v>0</v>
      </c>
      <c r="M45" s="40">
        <f t="shared" si="6"/>
        <v>0</v>
      </c>
      <c r="N45" s="40">
        <f t="shared" si="6"/>
        <v>0</v>
      </c>
      <c r="O45" s="38"/>
    </row>
    <row r="46" spans="1:15" s="19" customFormat="1" ht="296.25" customHeight="1" x14ac:dyDescent="0.15">
      <c r="A46" s="57" t="s">
        <v>139</v>
      </c>
      <c r="B46" s="10" t="s">
        <v>87</v>
      </c>
      <c r="C46" s="13">
        <f>E46+H46+K46+M46</f>
        <v>100129.79999999999</v>
      </c>
      <c r="D46" s="13">
        <f>F46+J46+L46+N46</f>
        <v>0</v>
      </c>
      <c r="E46" s="60">
        <v>97876.879499999995</v>
      </c>
      <c r="F46" s="60">
        <v>0</v>
      </c>
      <c r="G46" s="60">
        <v>0</v>
      </c>
      <c r="H46" s="60">
        <v>2252.9205000000002</v>
      </c>
      <c r="I46" s="60">
        <v>2252.9205000000002</v>
      </c>
      <c r="J46" s="60">
        <v>0</v>
      </c>
      <c r="K46" s="13"/>
      <c r="L46" s="13"/>
      <c r="M46" s="13"/>
      <c r="N46" s="13"/>
      <c r="O46" s="10" t="s">
        <v>253</v>
      </c>
    </row>
    <row r="47" spans="1:15" s="19" customFormat="1" ht="67.5" x14ac:dyDescent="0.15">
      <c r="A47" s="57" t="s">
        <v>140</v>
      </c>
      <c r="B47" s="10" t="s">
        <v>80</v>
      </c>
      <c r="C47" s="13">
        <f>E47+H47+K47+M47</f>
        <v>150000</v>
      </c>
      <c r="D47" s="13">
        <f>F47+J47+L47+N47</f>
        <v>142893.87900000002</v>
      </c>
      <c r="E47" s="60">
        <v>148500</v>
      </c>
      <c r="F47" s="60">
        <v>141464.94</v>
      </c>
      <c r="G47" s="60">
        <v>1500</v>
      </c>
      <c r="H47" s="60">
        <v>1500</v>
      </c>
      <c r="I47" s="60">
        <v>1500</v>
      </c>
      <c r="J47" s="60">
        <v>1428.9390000000001</v>
      </c>
      <c r="K47" s="13"/>
      <c r="L47" s="13"/>
      <c r="M47" s="13"/>
      <c r="N47" s="13"/>
      <c r="O47" s="10" t="s">
        <v>241</v>
      </c>
    </row>
    <row r="48" spans="1:15" s="19" customFormat="1" ht="285.75" customHeight="1" x14ac:dyDescent="0.15">
      <c r="A48" s="66" t="s">
        <v>168</v>
      </c>
      <c r="B48" s="10" t="s">
        <v>169</v>
      </c>
      <c r="C48" s="13">
        <f>E48+H48+K48+M48</f>
        <v>170039.19191999998</v>
      </c>
      <c r="D48" s="17">
        <f>F48+J48+L48+N48</f>
        <v>122219.83012</v>
      </c>
      <c r="E48" s="61">
        <v>168338.8</v>
      </c>
      <c r="F48" s="61">
        <v>120997.63211999999</v>
      </c>
      <c r="G48" s="61">
        <v>1700.39192</v>
      </c>
      <c r="H48" s="61">
        <v>1700.39192</v>
      </c>
      <c r="I48" s="61">
        <v>1700.39192</v>
      </c>
      <c r="J48" s="61">
        <v>1222.1980000000001</v>
      </c>
      <c r="K48" s="17"/>
      <c r="L48" s="17"/>
      <c r="M48" s="17"/>
      <c r="N48" s="17"/>
      <c r="O48" s="10" t="s">
        <v>236</v>
      </c>
    </row>
    <row r="49" spans="1:15" s="19" customFormat="1" ht="90" x14ac:dyDescent="0.15">
      <c r="A49" s="71" t="s">
        <v>188</v>
      </c>
      <c r="B49" s="10" t="s">
        <v>189</v>
      </c>
      <c r="C49" s="13">
        <f>E49+H49+K49+M49</f>
        <v>1909.3927000000001</v>
      </c>
      <c r="D49" s="17">
        <f>F49+J49+L49+N49</f>
        <v>1553.8053</v>
      </c>
      <c r="E49" s="61"/>
      <c r="F49" s="61"/>
      <c r="G49" s="61"/>
      <c r="H49" s="61">
        <v>1909.3927000000001</v>
      </c>
      <c r="I49" s="61">
        <v>1909.3927000000001</v>
      </c>
      <c r="J49" s="61">
        <v>1553.8053</v>
      </c>
      <c r="K49" s="17"/>
      <c r="L49" s="17"/>
      <c r="M49" s="17"/>
      <c r="N49" s="17"/>
      <c r="O49" s="10" t="s">
        <v>240</v>
      </c>
    </row>
    <row r="50" spans="1:15" s="19" customFormat="1" ht="45" x14ac:dyDescent="0.2">
      <c r="A50" s="36" t="s">
        <v>141</v>
      </c>
      <c r="B50" s="37" t="s">
        <v>123</v>
      </c>
      <c r="C50" s="40">
        <f>C51+C52</f>
        <v>39568.087879999999</v>
      </c>
      <c r="D50" s="40">
        <f t="shared" ref="D50:J50" si="7">D51+D52</f>
        <v>38068.084879999995</v>
      </c>
      <c r="E50" s="59">
        <f t="shared" si="7"/>
        <v>39374.1</v>
      </c>
      <c r="F50" s="59">
        <f t="shared" si="7"/>
        <v>37874.1</v>
      </c>
      <c r="G50" s="59">
        <f t="shared" si="7"/>
        <v>193.98787999999999</v>
      </c>
      <c r="H50" s="59">
        <f t="shared" si="7"/>
        <v>193.98787999999999</v>
      </c>
      <c r="I50" s="59">
        <f t="shared" si="7"/>
        <v>193.98787999999999</v>
      </c>
      <c r="J50" s="59">
        <f t="shared" si="7"/>
        <v>193.98488</v>
      </c>
      <c r="K50" s="40">
        <f>K51+K52</f>
        <v>0</v>
      </c>
      <c r="L50" s="40">
        <f>L51+L52</f>
        <v>0</v>
      </c>
      <c r="M50" s="40">
        <f>M51+M52</f>
        <v>0</v>
      </c>
      <c r="N50" s="40">
        <f>N51+N52</f>
        <v>0</v>
      </c>
      <c r="O50" s="41"/>
    </row>
    <row r="51" spans="1:15" s="19" customFormat="1" ht="293.25" customHeight="1" x14ac:dyDescent="0.15">
      <c r="A51" s="57" t="s">
        <v>142</v>
      </c>
      <c r="B51" s="10" t="s">
        <v>83</v>
      </c>
      <c r="C51" s="13">
        <f>E51+H51+K51+M51</f>
        <v>20169.3</v>
      </c>
      <c r="D51" s="13">
        <f>F51+J51+L51+N51</f>
        <v>18669.3</v>
      </c>
      <c r="E51" s="60">
        <v>20169.3</v>
      </c>
      <c r="F51" s="60">
        <v>18669.3</v>
      </c>
      <c r="G51" s="60">
        <v>0</v>
      </c>
      <c r="H51" s="60">
        <v>0</v>
      </c>
      <c r="I51" s="60">
        <v>0</v>
      </c>
      <c r="J51" s="60"/>
      <c r="K51" s="13"/>
      <c r="L51" s="13"/>
      <c r="M51" s="13"/>
      <c r="N51" s="13"/>
      <c r="O51" s="10" t="s">
        <v>237</v>
      </c>
    </row>
    <row r="52" spans="1:15" s="19" customFormat="1" ht="114.75" customHeight="1" x14ac:dyDescent="0.15">
      <c r="A52" s="57" t="s">
        <v>143</v>
      </c>
      <c r="B52" s="10" t="s">
        <v>130</v>
      </c>
      <c r="C52" s="13">
        <f>E52+H52+K52+M52</f>
        <v>19398.78788</v>
      </c>
      <c r="D52" s="17">
        <f>F52+J52+L52+N52</f>
        <v>19398.784879999999</v>
      </c>
      <c r="E52" s="61">
        <v>19204.8</v>
      </c>
      <c r="F52" s="61">
        <v>19204.8</v>
      </c>
      <c r="G52" s="61">
        <v>193.98787999999999</v>
      </c>
      <c r="H52" s="61">
        <v>193.98787999999999</v>
      </c>
      <c r="I52" s="61">
        <v>193.98787999999999</v>
      </c>
      <c r="J52" s="61">
        <v>193.98488</v>
      </c>
      <c r="K52" s="17"/>
      <c r="L52" s="17"/>
      <c r="M52" s="17"/>
      <c r="N52" s="17"/>
      <c r="O52" s="10" t="s">
        <v>186</v>
      </c>
    </row>
    <row r="53" spans="1:15" s="19" customFormat="1" ht="45" x14ac:dyDescent="0.2">
      <c r="A53" s="36" t="s">
        <v>144</v>
      </c>
      <c r="B53" s="37" t="s">
        <v>124</v>
      </c>
      <c r="C53" s="40">
        <f>C54</f>
        <v>50255.199999999997</v>
      </c>
      <c r="D53" s="40">
        <f t="shared" ref="D53:J53" si="8">D54</f>
        <v>16273.424000000001</v>
      </c>
      <c r="E53" s="59">
        <f t="shared" si="8"/>
        <v>50255.199999999997</v>
      </c>
      <c r="F53" s="59">
        <f t="shared" si="8"/>
        <v>16273.424000000001</v>
      </c>
      <c r="G53" s="59">
        <f t="shared" si="8"/>
        <v>0</v>
      </c>
      <c r="H53" s="59">
        <f t="shared" si="8"/>
        <v>0</v>
      </c>
      <c r="I53" s="59">
        <f t="shared" si="8"/>
        <v>0</v>
      </c>
      <c r="J53" s="59">
        <f t="shared" si="8"/>
        <v>0</v>
      </c>
      <c r="K53" s="40">
        <f>K54</f>
        <v>0</v>
      </c>
      <c r="L53" s="40">
        <f>L54</f>
        <v>0</v>
      </c>
      <c r="M53" s="40">
        <f>M54</f>
        <v>0</v>
      </c>
      <c r="N53" s="40">
        <f>N54</f>
        <v>0</v>
      </c>
      <c r="O53" s="38"/>
    </row>
    <row r="54" spans="1:15" s="19" customFormat="1" ht="191.25" x14ac:dyDescent="0.15">
      <c r="A54" s="57" t="s">
        <v>145</v>
      </c>
      <c r="B54" s="10" t="s">
        <v>78</v>
      </c>
      <c r="C54" s="13">
        <f>E54+H54+K54+M54</f>
        <v>50255.199999999997</v>
      </c>
      <c r="D54" s="13">
        <f>F54+J54+L54+N54</f>
        <v>16273.424000000001</v>
      </c>
      <c r="E54" s="60">
        <v>50255.199999999997</v>
      </c>
      <c r="F54" s="60">
        <v>16273.424000000001</v>
      </c>
      <c r="G54" s="60">
        <v>0</v>
      </c>
      <c r="H54" s="60">
        <v>0</v>
      </c>
      <c r="I54" s="60">
        <v>0</v>
      </c>
      <c r="J54" s="60">
        <v>0</v>
      </c>
      <c r="K54" s="13"/>
      <c r="L54" s="13"/>
      <c r="M54" s="13"/>
      <c r="N54" s="13"/>
      <c r="O54" s="10" t="s">
        <v>238</v>
      </c>
    </row>
    <row r="55" spans="1:15" s="19" customFormat="1" ht="123.75" hidden="1" x14ac:dyDescent="0.2">
      <c r="A55" s="36" t="s">
        <v>146</v>
      </c>
      <c r="B55" s="37" t="s">
        <v>125</v>
      </c>
      <c r="C55" s="39">
        <f>E55+H55+K55+M55</f>
        <v>0</v>
      </c>
      <c r="D55" s="39">
        <f>D56</f>
        <v>0</v>
      </c>
      <c r="E55" s="62">
        <f t="shared" ref="E55:J55" si="9">E56</f>
        <v>0</v>
      </c>
      <c r="F55" s="62">
        <f t="shared" si="9"/>
        <v>0</v>
      </c>
      <c r="G55" s="62">
        <f t="shared" si="9"/>
        <v>0</v>
      </c>
      <c r="H55" s="62">
        <f t="shared" si="9"/>
        <v>0</v>
      </c>
      <c r="I55" s="62">
        <f t="shared" si="9"/>
        <v>0</v>
      </c>
      <c r="J55" s="62">
        <f t="shared" si="9"/>
        <v>0</v>
      </c>
      <c r="K55" s="39">
        <f>K56</f>
        <v>0</v>
      </c>
      <c r="L55" s="39">
        <f>L56</f>
        <v>0</v>
      </c>
      <c r="M55" s="39">
        <f>M56</f>
        <v>0</v>
      </c>
      <c r="N55" s="39">
        <f>N56</f>
        <v>0</v>
      </c>
      <c r="O55" s="38"/>
    </row>
    <row r="56" spans="1:15" s="19" customFormat="1" ht="67.5" hidden="1" x14ac:dyDescent="0.15">
      <c r="A56" s="57" t="s">
        <v>147</v>
      </c>
      <c r="B56" s="10" t="s">
        <v>79</v>
      </c>
      <c r="C56" s="13">
        <f>E56+H56+K56+M56</f>
        <v>0</v>
      </c>
      <c r="D56" s="13">
        <f>F56+J56+L56+N56</f>
        <v>0</v>
      </c>
      <c r="E56" s="60">
        <v>0</v>
      </c>
      <c r="F56" s="60">
        <v>0</v>
      </c>
      <c r="G56" s="60">
        <v>0</v>
      </c>
      <c r="H56" s="60">
        <v>0</v>
      </c>
      <c r="I56" s="60">
        <v>0</v>
      </c>
      <c r="J56" s="60">
        <v>0</v>
      </c>
      <c r="K56" s="13"/>
      <c r="L56" s="13"/>
      <c r="M56" s="13"/>
      <c r="N56" s="13"/>
      <c r="O56" s="10"/>
    </row>
    <row r="57" spans="1:15" s="19" customFormat="1" ht="78.75" x14ac:dyDescent="0.2">
      <c r="A57" s="36" t="s">
        <v>148</v>
      </c>
      <c r="B57" s="37" t="s">
        <v>126</v>
      </c>
      <c r="C57" s="39">
        <f>C58</f>
        <v>94.343430000000012</v>
      </c>
      <c r="D57" s="39">
        <f t="shared" ref="D57:J57" si="10">D58</f>
        <v>94.343150000000009</v>
      </c>
      <c r="E57" s="62">
        <f t="shared" si="10"/>
        <v>93.4</v>
      </c>
      <c r="F57" s="62">
        <f t="shared" si="10"/>
        <v>93.4</v>
      </c>
      <c r="G57" s="62">
        <f t="shared" si="10"/>
        <v>0.94342999999999999</v>
      </c>
      <c r="H57" s="62">
        <f t="shared" si="10"/>
        <v>0.94342999999999999</v>
      </c>
      <c r="I57" s="62">
        <f t="shared" si="10"/>
        <v>0.94342999999999999</v>
      </c>
      <c r="J57" s="62">
        <f t="shared" si="10"/>
        <v>0.94315000000000004</v>
      </c>
      <c r="K57" s="39">
        <f>K58</f>
        <v>0</v>
      </c>
      <c r="L57" s="39">
        <f>L58</f>
        <v>0</v>
      </c>
      <c r="M57" s="39">
        <f>M58</f>
        <v>0</v>
      </c>
      <c r="N57" s="39">
        <f>N58</f>
        <v>0</v>
      </c>
      <c r="O57" s="38"/>
    </row>
    <row r="58" spans="1:15" s="19" customFormat="1" ht="150" customHeight="1" x14ac:dyDescent="0.15">
      <c r="A58" s="57" t="s">
        <v>149</v>
      </c>
      <c r="B58" s="10" t="s">
        <v>81</v>
      </c>
      <c r="C58" s="13">
        <f>E58+H58+K58+M58</f>
        <v>94.343430000000012</v>
      </c>
      <c r="D58" s="13">
        <f>F58+J58</f>
        <v>94.343150000000009</v>
      </c>
      <c r="E58" s="60">
        <v>93.4</v>
      </c>
      <c r="F58" s="60">
        <v>93.4</v>
      </c>
      <c r="G58" s="60">
        <v>0.94342999999999999</v>
      </c>
      <c r="H58" s="60">
        <v>0.94342999999999999</v>
      </c>
      <c r="I58" s="60">
        <v>0.94342999999999999</v>
      </c>
      <c r="J58" s="60">
        <v>0.94315000000000004</v>
      </c>
      <c r="K58" s="13"/>
      <c r="L58" s="13"/>
      <c r="M58" s="13"/>
      <c r="N58" s="13"/>
      <c r="O58" s="10" t="s">
        <v>190</v>
      </c>
    </row>
    <row r="59" spans="1:15" s="19" customFormat="1" ht="337.5" x14ac:dyDescent="0.15">
      <c r="A59" s="57" t="s">
        <v>192</v>
      </c>
      <c r="B59" s="10" t="s">
        <v>150</v>
      </c>
      <c r="C59" s="13">
        <f>E59+H59+K59+M59</f>
        <v>2562.92929</v>
      </c>
      <c r="D59" s="13">
        <f>F59+J59</f>
        <v>2562.92929</v>
      </c>
      <c r="E59" s="60">
        <v>2537.3000000000002</v>
      </c>
      <c r="F59" s="60">
        <v>2537.3000000000002</v>
      </c>
      <c r="G59" s="60">
        <v>25.629290000000001</v>
      </c>
      <c r="H59" s="60">
        <v>25.629290000000001</v>
      </c>
      <c r="I59" s="60">
        <v>25.629290000000001</v>
      </c>
      <c r="J59" s="60">
        <v>25.629290000000001</v>
      </c>
      <c r="K59" s="13"/>
      <c r="L59" s="13"/>
      <c r="M59" s="13"/>
      <c r="N59" s="13"/>
      <c r="O59" s="10" t="s">
        <v>259</v>
      </c>
    </row>
    <row r="60" spans="1:15" s="19" customFormat="1" ht="288" customHeight="1" x14ac:dyDescent="0.15">
      <c r="A60" s="71" t="s">
        <v>151</v>
      </c>
      <c r="B60" s="10" t="s">
        <v>191</v>
      </c>
      <c r="C60" s="13">
        <f t="shared" ref="C60" si="11">E60+I60+K60+M60</f>
        <v>79939.899999999994</v>
      </c>
      <c r="D60" s="13">
        <f t="shared" ref="D60" si="12">F60+J60+L60+N60</f>
        <v>5861.7281999999996</v>
      </c>
      <c r="E60" s="60">
        <v>79939.899999999994</v>
      </c>
      <c r="F60" s="60">
        <f>487.45+5374.2782</f>
        <v>5861.7281999999996</v>
      </c>
      <c r="G60" s="60"/>
      <c r="H60" s="60"/>
      <c r="I60" s="60"/>
      <c r="J60" s="60"/>
      <c r="K60" s="13"/>
      <c r="L60" s="13"/>
      <c r="M60" s="13"/>
      <c r="N60" s="13"/>
      <c r="O60" s="10" t="s">
        <v>235</v>
      </c>
    </row>
    <row r="61" spans="1:15" s="19" customFormat="1" ht="123.75" x14ac:dyDescent="0.15">
      <c r="A61" s="57" t="s">
        <v>156</v>
      </c>
      <c r="B61" s="10" t="s">
        <v>157</v>
      </c>
      <c r="C61" s="13">
        <f t="shared" ref="C61:D70" si="13">E61+I61+K61+M61</f>
        <v>659846.69999999995</v>
      </c>
      <c r="D61" s="13">
        <f t="shared" si="13"/>
        <v>659846.69999999995</v>
      </c>
      <c r="E61" s="60">
        <v>659846.69999999995</v>
      </c>
      <c r="F61" s="63">
        <v>659846.69999999995</v>
      </c>
      <c r="G61" s="60"/>
      <c r="H61" s="60"/>
      <c r="I61" s="60"/>
      <c r="J61" s="60"/>
      <c r="K61" s="13"/>
      <c r="L61" s="13"/>
      <c r="M61" s="13"/>
      <c r="N61" s="13"/>
      <c r="O61" s="10" t="s">
        <v>180</v>
      </c>
    </row>
    <row r="62" spans="1:15" s="19" customFormat="1" ht="315" x14ac:dyDescent="0.15">
      <c r="A62" s="57" t="s">
        <v>158</v>
      </c>
      <c r="B62" s="10" t="s">
        <v>159</v>
      </c>
      <c r="C62" s="13">
        <f t="shared" si="13"/>
        <v>95251.524999999994</v>
      </c>
      <c r="D62" s="13">
        <f t="shared" si="13"/>
        <v>73633.119000000006</v>
      </c>
      <c r="E62" s="60">
        <v>95251.524999999994</v>
      </c>
      <c r="F62" s="64">
        <v>73633.119000000006</v>
      </c>
      <c r="G62" s="60"/>
      <c r="H62" s="60"/>
      <c r="I62" s="60"/>
      <c r="J62" s="60"/>
      <c r="K62" s="13"/>
      <c r="L62" s="13"/>
      <c r="M62" s="13"/>
      <c r="N62" s="13"/>
      <c r="O62" s="10" t="s">
        <v>234</v>
      </c>
    </row>
    <row r="63" spans="1:15" s="19" customFormat="1" ht="348.75" x14ac:dyDescent="0.15">
      <c r="A63" s="57" t="s">
        <v>160</v>
      </c>
      <c r="B63" s="10" t="s">
        <v>161</v>
      </c>
      <c r="C63" s="13">
        <f t="shared" si="13"/>
        <v>2816.9</v>
      </c>
      <c r="D63" s="13">
        <f t="shared" si="13"/>
        <v>3763.1299600000002</v>
      </c>
      <c r="E63" s="60">
        <v>2816.9</v>
      </c>
      <c r="F63" s="60">
        <v>3763.1299600000002</v>
      </c>
      <c r="G63" s="60"/>
      <c r="H63" s="60"/>
      <c r="I63" s="60"/>
      <c r="J63" s="60"/>
      <c r="K63" s="13"/>
      <c r="L63" s="13"/>
      <c r="M63" s="13"/>
      <c r="N63" s="13"/>
      <c r="O63" s="10" t="s">
        <v>233</v>
      </c>
    </row>
    <row r="64" spans="1:15" s="19" customFormat="1" ht="202.5" x14ac:dyDescent="0.15">
      <c r="A64" s="57" t="s">
        <v>162</v>
      </c>
      <c r="B64" s="10" t="s">
        <v>163</v>
      </c>
      <c r="C64" s="13">
        <f t="shared" si="13"/>
        <v>5459</v>
      </c>
      <c r="D64" s="13">
        <f t="shared" si="13"/>
        <v>5459</v>
      </c>
      <c r="E64" s="60">
        <v>5459</v>
      </c>
      <c r="F64" s="60">
        <v>5459</v>
      </c>
      <c r="G64" s="60"/>
      <c r="H64" s="60"/>
      <c r="I64" s="60"/>
      <c r="J64" s="60"/>
      <c r="K64" s="13"/>
      <c r="L64" s="13"/>
      <c r="M64" s="13"/>
      <c r="N64" s="13"/>
      <c r="O64" s="10" t="s">
        <v>229</v>
      </c>
    </row>
    <row r="65" spans="1:15" s="19" customFormat="1" ht="101.25" x14ac:dyDescent="0.15">
      <c r="A65" s="70" t="s">
        <v>164</v>
      </c>
      <c r="B65" s="10" t="s">
        <v>166</v>
      </c>
      <c r="C65" s="13">
        <f>E65+I65+K65+M65</f>
        <v>352385.4</v>
      </c>
      <c r="D65" s="13">
        <f>F65+J65+L65+N65</f>
        <v>144805.57498999999</v>
      </c>
      <c r="E65" s="60">
        <v>352385.4</v>
      </c>
      <c r="F65" s="60">
        <v>144805.57498999999</v>
      </c>
      <c r="G65" s="60"/>
      <c r="H65" s="60"/>
      <c r="I65" s="60"/>
      <c r="J65" s="60"/>
      <c r="K65" s="13"/>
      <c r="L65" s="13"/>
      <c r="M65" s="13"/>
      <c r="N65" s="13"/>
      <c r="O65" s="10" t="s">
        <v>228</v>
      </c>
    </row>
    <row r="66" spans="1:15" s="19" customFormat="1" ht="270" hidden="1" x14ac:dyDescent="0.15">
      <c r="A66" s="57" t="s">
        <v>165</v>
      </c>
      <c r="B66" s="10" t="s">
        <v>172</v>
      </c>
      <c r="C66" s="13">
        <f t="shared" si="13"/>
        <v>0</v>
      </c>
      <c r="D66" s="13">
        <f t="shared" si="13"/>
        <v>0</v>
      </c>
      <c r="E66" s="60">
        <v>0</v>
      </c>
      <c r="F66" s="60">
        <v>0</v>
      </c>
      <c r="G66" s="60"/>
      <c r="H66" s="60">
        <v>0</v>
      </c>
      <c r="I66" s="60">
        <v>0</v>
      </c>
      <c r="J66" s="60"/>
      <c r="K66" s="13"/>
      <c r="L66" s="13"/>
      <c r="M66" s="13"/>
      <c r="N66" s="13"/>
      <c r="O66" s="72"/>
    </row>
    <row r="67" spans="1:15" s="19" customFormat="1" ht="405" x14ac:dyDescent="0.15">
      <c r="A67" s="70" t="s">
        <v>173</v>
      </c>
      <c r="B67" s="10" t="s">
        <v>174</v>
      </c>
      <c r="C67" s="13">
        <f t="shared" si="13"/>
        <v>97550.12999999999</v>
      </c>
      <c r="D67" s="13">
        <f t="shared" si="13"/>
        <v>25517.550859999999</v>
      </c>
      <c r="E67" s="60">
        <v>95355.190499999997</v>
      </c>
      <c r="F67" s="60">
        <v>24943.405999999999</v>
      </c>
      <c r="G67" s="60"/>
      <c r="H67" s="60">
        <v>2194.9395</v>
      </c>
      <c r="I67" s="60">
        <v>2194.9395</v>
      </c>
      <c r="J67" s="60">
        <v>574.14485999999999</v>
      </c>
      <c r="K67" s="13"/>
      <c r="L67" s="13"/>
      <c r="M67" s="13"/>
      <c r="N67" s="13"/>
      <c r="O67" s="10" t="s">
        <v>227</v>
      </c>
    </row>
    <row r="68" spans="1:15" s="19" customFormat="1" ht="265.5" customHeight="1" x14ac:dyDescent="0.15">
      <c r="A68" s="70" t="s">
        <v>175</v>
      </c>
      <c r="B68" s="10" t="s">
        <v>176</v>
      </c>
      <c r="C68" s="13">
        <f t="shared" si="13"/>
        <v>19423.8</v>
      </c>
      <c r="D68" s="13">
        <f t="shared" si="13"/>
        <v>0</v>
      </c>
      <c r="E68" s="60">
        <v>18986.8</v>
      </c>
      <c r="F68" s="60"/>
      <c r="G68" s="60"/>
      <c r="H68" s="60">
        <v>437</v>
      </c>
      <c r="I68" s="60">
        <v>437</v>
      </c>
      <c r="J68" s="60"/>
      <c r="K68" s="13"/>
      <c r="L68" s="13"/>
      <c r="M68" s="13"/>
      <c r="N68" s="13"/>
      <c r="O68" s="10" t="s">
        <v>179</v>
      </c>
    </row>
    <row r="69" spans="1:15" s="19" customFormat="1" ht="225" x14ac:dyDescent="0.15">
      <c r="A69" s="70" t="s">
        <v>177</v>
      </c>
      <c r="B69" s="10" t="s">
        <v>178</v>
      </c>
      <c r="C69" s="13">
        <f t="shared" si="13"/>
        <v>114236.67</v>
      </c>
      <c r="D69" s="13">
        <f t="shared" si="13"/>
        <v>2151.0974899999997</v>
      </c>
      <c r="E69" s="60">
        <v>111657.73</v>
      </c>
      <c r="F69" s="60">
        <v>2102.6979999999999</v>
      </c>
      <c r="G69" s="60"/>
      <c r="H69" s="60">
        <v>2578.94</v>
      </c>
      <c r="I69" s="60">
        <v>2578.94</v>
      </c>
      <c r="J69" s="60">
        <v>48.39949</v>
      </c>
      <c r="K69" s="13"/>
      <c r="L69" s="13"/>
      <c r="M69" s="13"/>
      <c r="N69" s="13"/>
      <c r="O69" s="10" t="s">
        <v>239</v>
      </c>
    </row>
    <row r="70" spans="1:15" s="19" customFormat="1" ht="254.25" customHeight="1" x14ac:dyDescent="0.15">
      <c r="A70" s="71" t="s">
        <v>194</v>
      </c>
      <c r="B70" s="10" t="s">
        <v>193</v>
      </c>
      <c r="C70" s="13">
        <f t="shared" si="13"/>
        <v>20088</v>
      </c>
      <c r="D70" s="13">
        <f t="shared" si="13"/>
        <v>0</v>
      </c>
      <c r="E70" s="60">
        <v>20088</v>
      </c>
      <c r="F70" s="60"/>
      <c r="G70" s="60"/>
      <c r="H70" s="60"/>
      <c r="I70" s="60"/>
      <c r="J70" s="60"/>
      <c r="K70" s="13"/>
      <c r="L70" s="13"/>
      <c r="M70" s="13"/>
      <c r="N70" s="13"/>
      <c r="O70" s="74" t="s">
        <v>232</v>
      </c>
    </row>
    <row r="71" spans="1:15" s="19" customFormat="1" ht="168.75" x14ac:dyDescent="0.15">
      <c r="A71" s="71" t="s">
        <v>196</v>
      </c>
      <c r="B71" s="10" t="s">
        <v>195</v>
      </c>
      <c r="C71" s="13">
        <f t="shared" ref="C71" si="14">E71+I71+K71+M71</f>
        <v>49131.009999999995</v>
      </c>
      <c r="D71" s="13">
        <f t="shared" ref="D71" si="15">F71+J71+L71+N71</f>
        <v>0</v>
      </c>
      <c r="E71" s="60">
        <v>48639.7</v>
      </c>
      <c r="F71" s="60"/>
      <c r="G71" s="60"/>
      <c r="H71" s="60">
        <v>491.31</v>
      </c>
      <c r="I71" s="60">
        <v>491.31</v>
      </c>
      <c r="J71" s="60"/>
      <c r="K71" s="13"/>
      <c r="L71" s="13"/>
      <c r="M71" s="13"/>
      <c r="N71" s="13"/>
      <c r="O71" s="10" t="s">
        <v>231</v>
      </c>
    </row>
    <row r="72" spans="1:15" s="19" customFormat="1" ht="63" x14ac:dyDescent="0.15">
      <c r="A72" s="32" t="s">
        <v>44</v>
      </c>
      <c r="B72" s="28" t="s">
        <v>45</v>
      </c>
      <c r="C72" s="52">
        <f>C73+C74+C75</f>
        <v>115610.7</v>
      </c>
      <c r="D72" s="52">
        <f t="shared" ref="D72:J72" si="16">D73+D74+D75</f>
        <v>96572.524870000008</v>
      </c>
      <c r="E72" s="52">
        <f t="shared" si="16"/>
        <v>9180</v>
      </c>
      <c r="F72" s="52">
        <f t="shared" si="16"/>
        <v>6866.0519999999997</v>
      </c>
      <c r="G72" s="52">
        <f t="shared" si="16"/>
        <v>20978.799999999999</v>
      </c>
      <c r="H72" s="52">
        <f t="shared" si="16"/>
        <v>20986</v>
      </c>
      <c r="I72" s="52">
        <f t="shared" si="16"/>
        <v>20986</v>
      </c>
      <c r="J72" s="52">
        <f t="shared" si="16"/>
        <v>15442.32835</v>
      </c>
      <c r="K72" s="52">
        <f>K73+K74+K75</f>
        <v>0</v>
      </c>
      <c r="L72" s="52">
        <f>L73+L74+L75</f>
        <v>0</v>
      </c>
      <c r="M72" s="52">
        <f>M73+M74+M75</f>
        <v>85444.7</v>
      </c>
      <c r="N72" s="52">
        <f>N73+N74+N75</f>
        <v>74264.144520000002</v>
      </c>
      <c r="O72" s="34"/>
    </row>
    <row r="73" spans="1:15" s="19" customFormat="1" ht="101.25" x14ac:dyDescent="0.15">
      <c r="A73" s="57" t="s">
        <v>46</v>
      </c>
      <c r="B73" s="6" t="s">
        <v>47</v>
      </c>
      <c r="C73" s="48">
        <f>E73+H73+K73+M73</f>
        <v>85444.7</v>
      </c>
      <c r="D73" s="48">
        <f>F73+J73+L73+N73</f>
        <v>74264.144520000002</v>
      </c>
      <c r="E73" s="48">
        <v>0</v>
      </c>
      <c r="F73" s="48">
        <v>0</v>
      </c>
      <c r="G73" s="48">
        <v>0</v>
      </c>
      <c r="H73" s="48">
        <v>0</v>
      </c>
      <c r="I73" s="48">
        <v>0</v>
      </c>
      <c r="J73" s="48">
        <v>0</v>
      </c>
      <c r="K73" s="48">
        <v>0</v>
      </c>
      <c r="L73" s="48">
        <v>0</v>
      </c>
      <c r="M73" s="48">
        <v>85444.7</v>
      </c>
      <c r="N73" s="46">
        <v>74264.144520000002</v>
      </c>
      <c r="O73" s="18" t="s">
        <v>214</v>
      </c>
    </row>
    <row r="74" spans="1:15" s="19" customFormat="1" ht="189.75" customHeight="1" x14ac:dyDescent="0.15">
      <c r="A74" s="57" t="s">
        <v>85</v>
      </c>
      <c r="B74" s="6" t="s">
        <v>48</v>
      </c>
      <c r="C74" s="48">
        <f>E74+H74+K74+M74</f>
        <v>20886</v>
      </c>
      <c r="D74" s="48">
        <f>F74+J74+L74+N74</f>
        <v>15367.36535</v>
      </c>
      <c r="E74" s="48">
        <v>0</v>
      </c>
      <c r="F74" s="48">
        <v>0</v>
      </c>
      <c r="G74" s="48">
        <v>20886</v>
      </c>
      <c r="H74" s="48">
        <v>20886</v>
      </c>
      <c r="I74" s="48">
        <v>20886</v>
      </c>
      <c r="J74" s="48">
        <v>15367.36535</v>
      </c>
      <c r="K74" s="48">
        <v>0</v>
      </c>
      <c r="L74" s="48">
        <v>0</v>
      </c>
      <c r="M74" s="48">
        <v>0</v>
      </c>
      <c r="N74" s="48">
        <v>0</v>
      </c>
      <c r="O74" s="73" t="s">
        <v>222</v>
      </c>
    </row>
    <row r="75" spans="1:15" s="19" customFormat="1" ht="324.75" customHeight="1" x14ac:dyDescent="0.15">
      <c r="A75" s="57" t="s">
        <v>155</v>
      </c>
      <c r="B75" s="10" t="s">
        <v>132</v>
      </c>
      <c r="C75" s="13">
        <f>E75+H75+K75+M75</f>
        <v>9280</v>
      </c>
      <c r="D75" s="13">
        <f>F75+J75</f>
        <v>6941.0149999999994</v>
      </c>
      <c r="E75" s="60">
        <v>9180</v>
      </c>
      <c r="F75" s="60">
        <v>6866.0519999999997</v>
      </c>
      <c r="G75" s="60">
        <v>92.8</v>
      </c>
      <c r="H75" s="60">
        <v>100</v>
      </c>
      <c r="I75" s="60">
        <v>100</v>
      </c>
      <c r="J75" s="60">
        <v>74.962999999999994</v>
      </c>
      <c r="K75" s="13"/>
      <c r="L75" s="13"/>
      <c r="M75" s="13"/>
      <c r="N75" s="13"/>
      <c r="O75" s="10" t="s">
        <v>223</v>
      </c>
    </row>
    <row r="76" spans="1:15" s="19" customFormat="1" ht="42" x14ac:dyDescent="0.15">
      <c r="A76" s="32" t="s">
        <v>49</v>
      </c>
      <c r="B76" s="28" t="s">
        <v>50</v>
      </c>
      <c r="C76" s="52">
        <f>C77+C78+C79+C80+C81+C82+C84+C85</f>
        <v>116439.71266</v>
      </c>
      <c r="D76" s="52">
        <f t="shared" ref="D76:J76" si="17">D77+D78+D79+D80+D81+D82+D84+D85</f>
        <v>68039.48165999999</v>
      </c>
      <c r="E76" s="52">
        <f t="shared" si="17"/>
        <v>23760</v>
      </c>
      <c r="F76" s="52">
        <f t="shared" si="17"/>
        <v>13860</v>
      </c>
      <c r="G76" s="52">
        <f t="shared" si="17"/>
        <v>66654.116000000009</v>
      </c>
      <c r="H76" s="52">
        <f t="shared" si="17"/>
        <v>92679.71265999999</v>
      </c>
      <c r="I76" s="52">
        <f t="shared" si="17"/>
        <v>92679.71265999999</v>
      </c>
      <c r="J76" s="52">
        <f t="shared" si="17"/>
        <v>54179.481659999998</v>
      </c>
      <c r="K76" s="52">
        <f>K77+K78+K79+K80+K81+K82</f>
        <v>0</v>
      </c>
      <c r="L76" s="52">
        <f>L77+L78+L79+L80+L81+L82</f>
        <v>0</v>
      </c>
      <c r="M76" s="52">
        <f>M77+M78+M79+M80+M81+M82</f>
        <v>0</v>
      </c>
      <c r="N76" s="52">
        <f>N77+N78+N79+N80+N81+N82</f>
        <v>0</v>
      </c>
      <c r="O76" s="35"/>
    </row>
    <row r="77" spans="1:15" s="19" customFormat="1" ht="56.25" x14ac:dyDescent="0.15">
      <c r="A77" s="57" t="s">
        <v>51</v>
      </c>
      <c r="B77" s="6" t="s">
        <v>52</v>
      </c>
      <c r="C77" s="48">
        <f>E77+H77+K77+M77</f>
        <v>54863.976000000002</v>
      </c>
      <c r="D77" s="48">
        <f>F77+J77+L77+N77</f>
        <v>42334.993999999999</v>
      </c>
      <c r="E77" s="48">
        <v>0</v>
      </c>
      <c r="F77" s="48">
        <v>0</v>
      </c>
      <c r="G77" s="51">
        <v>53962</v>
      </c>
      <c r="H77" s="51">
        <v>54863.976000000002</v>
      </c>
      <c r="I77" s="51">
        <v>54863.976000000002</v>
      </c>
      <c r="J77" s="51">
        <v>42334.993999999999</v>
      </c>
      <c r="K77" s="48">
        <v>0</v>
      </c>
      <c r="L77" s="48">
        <v>0</v>
      </c>
      <c r="M77" s="48">
        <v>0</v>
      </c>
      <c r="N77" s="48">
        <v>0</v>
      </c>
      <c r="O77" s="18" t="s">
        <v>218</v>
      </c>
    </row>
    <row r="78" spans="1:15" s="19" customFormat="1" ht="45" x14ac:dyDescent="0.15">
      <c r="A78" s="57" t="s">
        <v>53</v>
      </c>
      <c r="B78" s="5" t="s">
        <v>54</v>
      </c>
      <c r="C78" s="48">
        <f>E78+H78+K78+M78</f>
        <v>3547.2159999999999</v>
      </c>
      <c r="D78" s="48">
        <f>F78+J78+L78+N78</f>
        <v>2336.962</v>
      </c>
      <c r="E78" s="48">
        <v>0</v>
      </c>
      <c r="F78" s="48">
        <v>0</v>
      </c>
      <c r="G78" s="51">
        <v>3547.2159999999999</v>
      </c>
      <c r="H78" s="51">
        <v>3547.2159999999999</v>
      </c>
      <c r="I78" s="51">
        <v>3547.2159999999999</v>
      </c>
      <c r="J78" s="51">
        <v>2336.962</v>
      </c>
      <c r="K78" s="48">
        <v>0</v>
      </c>
      <c r="L78" s="48">
        <v>0</v>
      </c>
      <c r="M78" s="48">
        <v>0</v>
      </c>
      <c r="N78" s="48">
        <v>0</v>
      </c>
      <c r="O78" s="73" t="s">
        <v>219</v>
      </c>
    </row>
    <row r="79" spans="1:15" s="19" customFormat="1" ht="56.25" x14ac:dyDescent="0.15">
      <c r="A79" s="57" t="s">
        <v>55</v>
      </c>
      <c r="B79" s="5" t="s">
        <v>77</v>
      </c>
      <c r="C79" s="48">
        <f>E79+H79+K79+M79</f>
        <v>1602.954</v>
      </c>
      <c r="D79" s="48">
        <f>F79+J79+L79+N79</f>
        <v>1110.579</v>
      </c>
      <c r="E79" s="48">
        <v>0</v>
      </c>
      <c r="F79" s="48">
        <v>0</v>
      </c>
      <c r="G79" s="51">
        <v>1404.9</v>
      </c>
      <c r="H79" s="51">
        <v>1602.954</v>
      </c>
      <c r="I79" s="51">
        <v>1602.954</v>
      </c>
      <c r="J79" s="51">
        <v>1110.579</v>
      </c>
      <c r="K79" s="48">
        <v>0</v>
      </c>
      <c r="L79" s="48">
        <v>0</v>
      </c>
      <c r="M79" s="48">
        <v>0</v>
      </c>
      <c r="N79" s="48">
        <v>0</v>
      </c>
      <c r="O79" s="73" t="s">
        <v>221</v>
      </c>
    </row>
    <row r="80" spans="1:15" s="19" customFormat="1" ht="146.25" x14ac:dyDescent="0.15">
      <c r="A80" s="57" t="s">
        <v>57</v>
      </c>
      <c r="B80" s="6" t="s">
        <v>56</v>
      </c>
      <c r="C80" s="48">
        <f>E80+H80+K80+M80</f>
        <v>1500</v>
      </c>
      <c r="D80" s="48">
        <f>F80+J80+L80+N80</f>
        <v>531.78</v>
      </c>
      <c r="E80" s="48">
        <v>0</v>
      </c>
      <c r="F80" s="48">
        <v>0</v>
      </c>
      <c r="G80" s="51">
        <v>1500</v>
      </c>
      <c r="H80" s="51">
        <v>1500</v>
      </c>
      <c r="I80" s="51">
        <v>1500</v>
      </c>
      <c r="J80" s="51">
        <v>531.78</v>
      </c>
      <c r="K80" s="48">
        <v>0</v>
      </c>
      <c r="L80" s="48">
        <v>0</v>
      </c>
      <c r="M80" s="48">
        <v>0</v>
      </c>
      <c r="N80" s="48">
        <v>0</v>
      </c>
      <c r="O80" s="73" t="s">
        <v>230</v>
      </c>
    </row>
    <row r="81" spans="1:15" s="19" customFormat="1" ht="149.25" customHeight="1" x14ac:dyDescent="0.15">
      <c r="A81" s="57" t="s">
        <v>86</v>
      </c>
      <c r="B81" s="8" t="s">
        <v>58</v>
      </c>
      <c r="C81" s="48">
        <f>E81+H81+K81+M81</f>
        <v>24000</v>
      </c>
      <c r="D81" s="48">
        <f>F81+J81+L81+N81</f>
        <v>14000</v>
      </c>
      <c r="E81" s="51">
        <v>23760</v>
      </c>
      <c r="F81" s="51">
        <v>13860</v>
      </c>
      <c r="G81" s="51">
        <v>240</v>
      </c>
      <c r="H81" s="51">
        <v>240</v>
      </c>
      <c r="I81" s="51">
        <v>240</v>
      </c>
      <c r="J81" s="51">
        <v>140</v>
      </c>
      <c r="K81" s="48">
        <v>0</v>
      </c>
      <c r="L81" s="48">
        <v>0</v>
      </c>
      <c r="M81" s="48">
        <v>0</v>
      </c>
      <c r="N81" s="48">
        <v>0</v>
      </c>
      <c r="O81" s="73" t="s">
        <v>224</v>
      </c>
    </row>
    <row r="82" spans="1:15" s="19" customFormat="1" ht="90" x14ac:dyDescent="0.2">
      <c r="A82" s="36" t="s">
        <v>120</v>
      </c>
      <c r="B82" s="37" t="s">
        <v>121</v>
      </c>
      <c r="C82" s="39">
        <f>C83</f>
        <v>7725.1666599999999</v>
      </c>
      <c r="D82" s="39">
        <f t="shared" ref="D82:J82" si="18">D83</f>
        <v>7725.1666599999999</v>
      </c>
      <c r="E82" s="62">
        <f t="shared" si="18"/>
        <v>0</v>
      </c>
      <c r="F82" s="62">
        <f t="shared" si="18"/>
        <v>0</v>
      </c>
      <c r="G82" s="62">
        <f t="shared" si="18"/>
        <v>6000</v>
      </c>
      <c r="H82" s="62">
        <f t="shared" si="18"/>
        <v>7725.1666599999999</v>
      </c>
      <c r="I82" s="62">
        <f t="shared" si="18"/>
        <v>7725.1666599999999</v>
      </c>
      <c r="J82" s="62">
        <f t="shared" si="18"/>
        <v>7725.1666599999999</v>
      </c>
      <c r="K82" s="39">
        <f>K83</f>
        <v>0</v>
      </c>
      <c r="L82" s="39">
        <f>L83</f>
        <v>0</v>
      </c>
      <c r="M82" s="39">
        <f>M83</f>
        <v>0</v>
      </c>
      <c r="N82" s="39">
        <f>N83</f>
        <v>0</v>
      </c>
      <c r="O82" s="38"/>
    </row>
    <row r="83" spans="1:15" s="19" customFormat="1" ht="45" x14ac:dyDescent="0.2">
      <c r="A83" s="57" t="s">
        <v>197</v>
      </c>
      <c r="B83" s="15" t="s">
        <v>76</v>
      </c>
      <c r="C83" s="13">
        <f>E83+H83+K83+M83</f>
        <v>7725.1666599999999</v>
      </c>
      <c r="D83" s="13">
        <f>F83+J83+L83+N83</f>
        <v>7725.1666599999999</v>
      </c>
      <c r="E83" s="60"/>
      <c r="F83" s="60"/>
      <c r="G83" s="60">
        <v>6000</v>
      </c>
      <c r="H83" s="60">
        <v>7725.1666599999999</v>
      </c>
      <c r="I83" s="60">
        <v>7725.1666599999999</v>
      </c>
      <c r="J83" s="60">
        <v>7725.1666599999999</v>
      </c>
      <c r="K83" s="13"/>
      <c r="L83" s="13"/>
      <c r="M83" s="13"/>
      <c r="N83" s="13"/>
      <c r="O83" s="10" t="s">
        <v>220</v>
      </c>
    </row>
    <row r="84" spans="1:15" s="19" customFormat="1" ht="292.5" x14ac:dyDescent="0.15">
      <c r="A84" s="71" t="s">
        <v>198</v>
      </c>
      <c r="B84" s="10" t="s">
        <v>199</v>
      </c>
      <c r="C84" s="13">
        <f>E84+H84+K84+M84</f>
        <v>16400</v>
      </c>
      <c r="D84" s="13">
        <f>F84+J84+L84+N84</f>
        <v>0</v>
      </c>
      <c r="E84" s="60"/>
      <c r="F84" s="60"/>
      <c r="G84" s="60"/>
      <c r="H84" s="60">
        <v>16400</v>
      </c>
      <c r="I84" s="60">
        <v>16400</v>
      </c>
      <c r="J84" s="60"/>
      <c r="K84" s="13"/>
      <c r="L84" s="13"/>
      <c r="M84" s="13"/>
      <c r="N84" s="13"/>
      <c r="O84" s="10" t="s">
        <v>226</v>
      </c>
    </row>
    <row r="85" spans="1:15" s="19" customFormat="1" ht="67.5" x14ac:dyDescent="0.2">
      <c r="A85" s="71" t="s">
        <v>200</v>
      </c>
      <c r="B85" s="15" t="s">
        <v>201</v>
      </c>
      <c r="C85" s="13">
        <f>E85+H85+K85+M85</f>
        <v>6800.4</v>
      </c>
      <c r="D85" s="13">
        <f>F85+J85+L85+N85</f>
        <v>0</v>
      </c>
      <c r="E85" s="60"/>
      <c r="F85" s="60"/>
      <c r="G85" s="60"/>
      <c r="H85" s="60">
        <v>6800.4</v>
      </c>
      <c r="I85" s="60">
        <v>6800.4</v>
      </c>
      <c r="J85" s="60"/>
      <c r="K85" s="13"/>
      <c r="L85" s="13"/>
      <c r="M85" s="13"/>
      <c r="N85" s="13"/>
      <c r="O85" s="10" t="s">
        <v>225</v>
      </c>
    </row>
    <row r="86" spans="1:15" s="19" customFormat="1" ht="52.5" x14ac:dyDescent="0.15">
      <c r="A86" s="32" t="s">
        <v>59</v>
      </c>
      <c r="B86" s="33" t="s">
        <v>60</v>
      </c>
      <c r="C86" s="52">
        <f>C87</f>
        <v>0</v>
      </c>
      <c r="D86" s="52">
        <f t="shared" ref="D86:J86" si="19">D87</f>
        <v>0</v>
      </c>
      <c r="E86" s="52">
        <f t="shared" si="19"/>
        <v>0</v>
      </c>
      <c r="F86" s="52">
        <f t="shared" si="19"/>
        <v>0</v>
      </c>
      <c r="G86" s="52">
        <f t="shared" si="19"/>
        <v>0</v>
      </c>
      <c r="H86" s="52">
        <f t="shared" si="19"/>
        <v>0</v>
      </c>
      <c r="I86" s="52">
        <f t="shared" si="19"/>
        <v>0</v>
      </c>
      <c r="J86" s="52">
        <f t="shared" si="19"/>
        <v>0</v>
      </c>
      <c r="K86" s="52">
        <f>K87</f>
        <v>0</v>
      </c>
      <c r="L86" s="52">
        <f>L87</f>
        <v>0</v>
      </c>
      <c r="M86" s="52">
        <f>M87</f>
        <v>0</v>
      </c>
      <c r="N86" s="52">
        <f>N87</f>
        <v>0</v>
      </c>
      <c r="O86" s="35"/>
    </row>
    <row r="87" spans="1:15" s="19" customFormat="1" ht="45" x14ac:dyDescent="0.15">
      <c r="A87" s="57" t="s">
        <v>61</v>
      </c>
      <c r="B87" s="8" t="s">
        <v>62</v>
      </c>
      <c r="C87" s="48">
        <f>E87+H87+K87+M87</f>
        <v>0</v>
      </c>
      <c r="D87" s="48">
        <f>F87+J87+L87+N87</f>
        <v>0</v>
      </c>
      <c r="E87" s="48">
        <v>0</v>
      </c>
      <c r="F87" s="48">
        <v>0</v>
      </c>
      <c r="G87" s="48">
        <v>0</v>
      </c>
      <c r="H87" s="48">
        <v>0</v>
      </c>
      <c r="I87" s="48">
        <v>0</v>
      </c>
      <c r="J87" s="48">
        <v>0</v>
      </c>
      <c r="K87" s="48">
        <v>0</v>
      </c>
      <c r="L87" s="48">
        <v>0</v>
      </c>
      <c r="M87" s="48">
        <v>0</v>
      </c>
      <c r="N87" s="48">
        <v>0</v>
      </c>
      <c r="O87" s="18"/>
    </row>
    <row r="88" spans="1:15" s="19" customFormat="1" ht="42" x14ac:dyDescent="0.15">
      <c r="A88" s="32" t="s">
        <v>63</v>
      </c>
      <c r="B88" s="33" t="s">
        <v>64</v>
      </c>
      <c r="C88" s="52">
        <f>C89</f>
        <v>71878</v>
      </c>
      <c r="D88" s="52">
        <f t="shared" ref="D88:J89" si="20">D89</f>
        <v>27468.350259999999</v>
      </c>
      <c r="E88" s="52">
        <f t="shared" si="20"/>
        <v>71159.199999999997</v>
      </c>
      <c r="F88" s="52">
        <f t="shared" si="20"/>
        <v>27193.66676</v>
      </c>
      <c r="G88" s="52">
        <f t="shared" si="20"/>
        <v>718.8</v>
      </c>
      <c r="H88" s="52">
        <f t="shared" si="20"/>
        <v>718.8</v>
      </c>
      <c r="I88" s="52">
        <f t="shared" si="20"/>
        <v>718.8</v>
      </c>
      <c r="J88" s="52">
        <f t="shared" si="20"/>
        <v>274.68349999999998</v>
      </c>
      <c r="K88" s="52">
        <f t="shared" ref="K88:N89" si="21">K89</f>
        <v>0</v>
      </c>
      <c r="L88" s="52">
        <f t="shared" si="21"/>
        <v>0</v>
      </c>
      <c r="M88" s="52">
        <f t="shared" si="21"/>
        <v>0</v>
      </c>
      <c r="N88" s="52">
        <f t="shared" si="21"/>
        <v>0</v>
      </c>
      <c r="O88" s="34"/>
    </row>
    <row r="89" spans="1:15" s="19" customFormat="1" ht="123" customHeight="1" x14ac:dyDescent="0.2">
      <c r="A89" s="36" t="s">
        <v>73</v>
      </c>
      <c r="B89" s="37" t="s">
        <v>122</v>
      </c>
      <c r="C89" s="39">
        <f>E89+H89+K89+M89</f>
        <v>71878</v>
      </c>
      <c r="D89" s="39">
        <f>D90</f>
        <v>27468.350259999999</v>
      </c>
      <c r="E89" s="62">
        <f t="shared" si="20"/>
        <v>71159.199999999997</v>
      </c>
      <c r="F89" s="62">
        <f t="shared" si="20"/>
        <v>27193.66676</v>
      </c>
      <c r="G89" s="62">
        <f t="shared" si="20"/>
        <v>718.8</v>
      </c>
      <c r="H89" s="62">
        <f t="shared" si="20"/>
        <v>718.8</v>
      </c>
      <c r="I89" s="62">
        <f t="shared" si="20"/>
        <v>718.8</v>
      </c>
      <c r="J89" s="62">
        <f t="shared" si="20"/>
        <v>274.68349999999998</v>
      </c>
      <c r="K89" s="39">
        <f t="shared" si="21"/>
        <v>0</v>
      </c>
      <c r="L89" s="39">
        <f t="shared" si="21"/>
        <v>0</v>
      </c>
      <c r="M89" s="39">
        <f t="shared" si="21"/>
        <v>0</v>
      </c>
      <c r="N89" s="39">
        <f t="shared" si="21"/>
        <v>0</v>
      </c>
      <c r="O89" s="67"/>
    </row>
    <row r="90" spans="1:15" s="19" customFormat="1" ht="207" customHeight="1" x14ac:dyDescent="0.15">
      <c r="A90" s="57" t="s">
        <v>75</v>
      </c>
      <c r="B90" s="10" t="s">
        <v>74</v>
      </c>
      <c r="C90" s="13">
        <f>E90+H90+K90+M90</f>
        <v>71878</v>
      </c>
      <c r="D90" s="13">
        <f>F90+J90+L90+N90</f>
        <v>27468.350259999999</v>
      </c>
      <c r="E90" s="60">
        <v>71159.199999999997</v>
      </c>
      <c r="F90" s="60">
        <v>27193.66676</v>
      </c>
      <c r="G90" s="60">
        <v>718.8</v>
      </c>
      <c r="H90" s="60">
        <v>718.8</v>
      </c>
      <c r="I90" s="60">
        <v>718.8</v>
      </c>
      <c r="J90" s="60">
        <v>274.68349999999998</v>
      </c>
      <c r="K90" s="13"/>
      <c r="L90" s="13"/>
      <c r="M90" s="13"/>
      <c r="N90" s="13"/>
      <c r="O90" s="10" t="s">
        <v>217</v>
      </c>
    </row>
    <row r="91" spans="1:15" s="19" customFormat="1" ht="63" x14ac:dyDescent="0.15">
      <c r="A91" s="27" t="s">
        <v>65</v>
      </c>
      <c r="B91" s="28" t="s">
        <v>66</v>
      </c>
      <c r="C91" s="52">
        <f>C92</f>
        <v>2871371.1</v>
      </c>
      <c r="D91" s="52">
        <f t="shared" ref="D91:J91" si="22">D92</f>
        <v>2153528.3250000002</v>
      </c>
      <c r="E91" s="52">
        <f t="shared" si="22"/>
        <v>0</v>
      </c>
      <c r="F91" s="52">
        <f t="shared" si="22"/>
        <v>0</v>
      </c>
      <c r="G91" s="52">
        <f t="shared" si="22"/>
        <v>2871371.1</v>
      </c>
      <c r="H91" s="52">
        <f t="shared" si="22"/>
        <v>2871371.1</v>
      </c>
      <c r="I91" s="52">
        <f t="shared" si="22"/>
        <v>2871371.1</v>
      </c>
      <c r="J91" s="52">
        <f t="shared" si="22"/>
        <v>2153528.3250000002</v>
      </c>
      <c r="K91" s="52">
        <f>K92</f>
        <v>0</v>
      </c>
      <c r="L91" s="52">
        <f>L92</f>
        <v>0</v>
      </c>
      <c r="M91" s="52">
        <f>M92</f>
        <v>0</v>
      </c>
      <c r="N91" s="52">
        <f>N92</f>
        <v>0</v>
      </c>
      <c r="O91" s="29"/>
    </row>
    <row r="92" spans="1:15" s="19" customFormat="1" ht="45" x14ac:dyDescent="0.15">
      <c r="A92" s="57" t="s">
        <v>67</v>
      </c>
      <c r="B92" s="6" t="s">
        <v>68</v>
      </c>
      <c r="C92" s="48">
        <f>E92+H92+K92+M92</f>
        <v>2871371.1</v>
      </c>
      <c r="D92" s="48">
        <f>F92+J92+L92+N92</f>
        <v>2153528.3250000002</v>
      </c>
      <c r="E92" s="48">
        <v>0</v>
      </c>
      <c r="F92" s="48">
        <v>0</v>
      </c>
      <c r="G92" s="48">
        <v>2871371.1</v>
      </c>
      <c r="H92" s="48">
        <v>2871371.1</v>
      </c>
      <c r="I92" s="48">
        <v>2871371.1</v>
      </c>
      <c r="J92" s="48">
        <v>2153528.3250000002</v>
      </c>
      <c r="K92" s="48">
        <v>0</v>
      </c>
      <c r="L92" s="48">
        <v>0</v>
      </c>
      <c r="M92" s="48">
        <v>0</v>
      </c>
      <c r="N92" s="48">
        <v>0</v>
      </c>
      <c r="O92" s="73" t="s">
        <v>216</v>
      </c>
    </row>
    <row r="93" spans="1:15" s="19" customFormat="1" ht="112.5" x14ac:dyDescent="0.15">
      <c r="A93" s="57" t="s">
        <v>69</v>
      </c>
      <c r="B93" s="6" t="s">
        <v>70</v>
      </c>
      <c r="C93" s="48">
        <f>E93+H93+K93+M93</f>
        <v>143997.5</v>
      </c>
      <c r="D93" s="48">
        <f>F93+J93+L93+N93</f>
        <v>104730.41598999999</v>
      </c>
      <c r="E93" s="48">
        <v>0</v>
      </c>
      <c r="F93" s="48">
        <v>0</v>
      </c>
      <c r="G93" s="48">
        <v>0</v>
      </c>
      <c r="H93" s="48">
        <v>0</v>
      </c>
      <c r="I93" s="48">
        <v>0</v>
      </c>
      <c r="J93" s="48">
        <v>0</v>
      </c>
      <c r="K93" s="48">
        <v>0</v>
      </c>
      <c r="L93" s="48">
        <v>0</v>
      </c>
      <c r="M93" s="48">
        <v>143997.5</v>
      </c>
      <c r="N93" s="48">
        <v>104730.41598999999</v>
      </c>
      <c r="O93" s="73" t="s">
        <v>215</v>
      </c>
    </row>
    <row r="94" spans="1:15" s="9" customFormat="1" x14ac:dyDescent="0.25">
      <c r="A94" s="27"/>
      <c r="B94" s="30" t="s">
        <v>127</v>
      </c>
      <c r="C94" s="53">
        <f>E94+H94+M94</f>
        <v>14484206.578030001</v>
      </c>
      <c r="D94" s="53">
        <f t="shared" ref="D94:N94" si="23">D7+D72+D76+D86+D88+D91</f>
        <v>9468184.4589699991</v>
      </c>
      <c r="E94" s="54">
        <f t="shared" si="23"/>
        <v>2371006.1250000005</v>
      </c>
      <c r="F94" s="54">
        <f t="shared" si="23"/>
        <v>1482482.5421199999</v>
      </c>
      <c r="G94" s="54">
        <f t="shared" si="23"/>
        <v>4990501.5066599995</v>
      </c>
      <c r="H94" s="54">
        <f t="shared" si="23"/>
        <v>5013022.6530300006</v>
      </c>
      <c r="I94" s="54">
        <f t="shared" si="23"/>
        <v>5013022.6530300006</v>
      </c>
      <c r="J94" s="54">
        <f t="shared" si="23"/>
        <v>3769304.7992700003</v>
      </c>
      <c r="K94" s="53">
        <f t="shared" si="23"/>
        <v>0</v>
      </c>
      <c r="L94" s="53">
        <f t="shared" si="23"/>
        <v>0</v>
      </c>
      <c r="M94" s="53">
        <f t="shared" si="23"/>
        <v>7100177.7999999998</v>
      </c>
      <c r="N94" s="53">
        <f t="shared" si="23"/>
        <v>4216829.1575799994</v>
      </c>
      <c r="O94" s="31"/>
    </row>
    <row r="95" spans="1:15" s="9" customFormat="1" x14ac:dyDescent="0.25">
      <c r="A95" s="20"/>
      <c r="B95" s="26"/>
      <c r="C95" s="55"/>
      <c r="D95" s="55"/>
      <c r="E95" s="65"/>
      <c r="F95" s="65"/>
      <c r="G95" s="65"/>
      <c r="H95" s="65"/>
      <c r="I95" s="65"/>
      <c r="J95" s="65"/>
      <c r="K95" s="56"/>
      <c r="L95" s="56"/>
      <c r="M95" s="56"/>
      <c r="N95" s="56"/>
      <c r="O95" s="12"/>
    </row>
    <row r="96" spans="1:15" s="9" customFormat="1" x14ac:dyDescent="0.25">
      <c r="A96" s="20" t="s">
        <v>171</v>
      </c>
      <c r="B96" s="26" t="s">
        <v>183</v>
      </c>
      <c r="C96" s="55"/>
      <c r="D96" s="55"/>
      <c r="E96" s="65"/>
      <c r="F96" s="65"/>
      <c r="G96" s="65"/>
      <c r="H96" s="65"/>
      <c r="I96" s="65"/>
      <c r="J96" s="65"/>
      <c r="K96" s="56"/>
      <c r="L96" s="56"/>
      <c r="M96" s="56"/>
      <c r="N96" s="56"/>
      <c r="O96" s="12"/>
    </row>
    <row r="97" spans="1:15" s="9" customFormat="1" x14ac:dyDescent="0.25">
      <c r="A97" s="20"/>
      <c r="B97" s="26"/>
      <c r="C97" s="55"/>
      <c r="D97" s="55"/>
      <c r="E97" s="65"/>
      <c r="F97" s="65"/>
      <c r="G97" s="65"/>
      <c r="H97" s="65"/>
      <c r="I97" s="65"/>
      <c r="J97" s="65"/>
      <c r="K97" s="56"/>
      <c r="L97" s="56"/>
      <c r="M97" s="56"/>
      <c r="N97" s="56"/>
      <c r="O97" s="12"/>
    </row>
    <row r="98" spans="1:15" s="9" customFormat="1" x14ac:dyDescent="0.25">
      <c r="A98" s="20"/>
      <c r="B98" s="26"/>
      <c r="C98" s="55"/>
      <c r="D98" s="55"/>
      <c r="E98" s="65"/>
      <c r="F98" s="65"/>
      <c r="G98" s="65"/>
      <c r="H98" s="65"/>
      <c r="I98" s="65"/>
      <c r="J98" s="65"/>
      <c r="K98" s="56"/>
      <c r="L98" s="56"/>
      <c r="M98" s="56"/>
      <c r="N98" s="56"/>
      <c r="O98" s="12"/>
    </row>
    <row r="99" spans="1:15" s="9" customFormat="1" x14ac:dyDescent="0.25">
      <c r="A99" s="20"/>
      <c r="B99" s="26"/>
      <c r="C99" s="55"/>
      <c r="D99" s="55"/>
      <c r="E99" s="65"/>
      <c r="F99" s="65"/>
      <c r="G99" s="65"/>
      <c r="H99" s="65"/>
      <c r="I99" s="65"/>
      <c r="J99" s="65"/>
      <c r="K99" s="56"/>
      <c r="L99" s="56"/>
      <c r="M99" s="56"/>
      <c r="N99" s="56"/>
      <c r="O99" s="12"/>
    </row>
    <row r="100" spans="1:15" s="9" customFormat="1" x14ac:dyDescent="0.25">
      <c r="A100" s="20"/>
      <c r="B100" s="26"/>
      <c r="C100" s="55"/>
      <c r="D100" s="55"/>
      <c r="E100" s="65"/>
      <c r="F100" s="65"/>
      <c r="G100" s="65"/>
      <c r="H100" s="65"/>
      <c r="I100" s="65"/>
      <c r="J100" s="65"/>
      <c r="K100" s="56"/>
      <c r="L100" s="56"/>
      <c r="M100" s="56"/>
      <c r="N100" s="56"/>
      <c r="O100" s="12"/>
    </row>
    <row r="101" spans="1:15" s="9" customFormat="1" x14ac:dyDescent="0.25">
      <c r="A101" s="20"/>
      <c r="B101" s="26"/>
      <c r="C101" s="55"/>
      <c r="D101" s="55"/>
      <c r="E101" s="65"/>
      <c r="F101" s="65"/>
      <c r="G101" s="65"/>
      <c r="H101" s="65"/>
      <c r="I101" s="65"/>
      <c r="J101" s="65"/>
      <c r="K101" s="56"/>
      <c r="L101" s="56"/>
      <c r="M101" s="56"/>
      <c r="N101" s="56"/>
      <c r="O101" s="12"/>
    </row>
    <row r="102" spans="1:15" s="9" customFormat="1" x14ac:dyDescent="0.25">
      <c r="A102" s="20"/>
      <c r="B102" s="26"/>
      <c r="C102" s="55"/>
      <c r="D102" s="55"/>
      <c r="E102" s="65"/>
      <c r="F102" s="65"/>
      <c r="G102" s="65"/>
      <c r="H102" s="65"/>
      <c r="I102" s="65"/>
      <c r="J102" s="65"/>
      <c r="K102" s="56"/>
      <c r="L102" s="56"/>
      <c r="M102" s="56"/>
      <c r="N102" s="56"/>
      <c r="O102" s="12"/>
    </row>
    <row r="103" spans="1:15" s="9" customFormat="1" x14ac:dyDescent="0.25">
      <c r="A103" s="20"/>
      <c r="B103" s="26"/>
      <c r="C103" s="55"/>
      <c r="D103" s="55"/>
      <c r="E103" s="65"/>
      <c r="F103" s="65"/>
      <c r="G103" s="65"/>
      <c r="H103" s="65"/>
      <c r="I103" s="65"/>
      <c r="J103" s="65"/>
      <c r="K103" s="56"/>
      <c r="L103" s="56"/>
      <c r="M103" s="56"/>
      <c r="N103" s="56"/>
      <c r="O103" s="12"/>
    </row>
    <row r="104" spans="1:15" s="9" customFormat="1" x14ac:dyDescent="0.25">
      <c r="A104" s="20"/>
      <c r="B104" s="26"/>
      <c r="C104" s="55"/>
      <c r="D104" s="55"/>
      <c r="E104" s="65"/>
      <c r="F104" s="65"/>
      <c r="G104" s="65"/>
      <c r="H104" s="65"/>
      <c r="I104" s="65"/>
      <c r="J104" s="65"/>
      <c r="K104" s="56"/>
      <c r="L104" s="56"/>
      <c r="M104" s="56"/>
      <c r="N104" s="56"/>
      <c r="O104" s="12"/>
    </row>
    <row r="105" spans="1:15" s="9" customFormat="1" x14ac:dyDescent="0.25">
      <c r="A105" s="20"/>
      <c r="B105" s="26"/>
      <c r="C105" s="55"/>
      <c r="D105" s="55"/>
      <c r="E105" s="65"/>
      <c r="F105" s="65"/>
      <c r="G105" s="65"/>
      <c r="H105" s="65"/>
      <c r="I105" s="65"/>
      <c r="J105" s="65"/>
      <c r="K105" s="56"/>
      <c r="L105" s="56"/>
      <c r="M105" s="56"/>
      <c r="N105" s="56"/>
      <c r="O105" s="12"/>
    </row>
    <row r="106" spans="1:15" s="9" customFormat="1" x14ac:dyDescent="0.25">
      <c r="A106" s="20"/>
      <c r="B106" s="26"/>
      <c r="C106" s="55"/>
      <c r="D106" s="55"/>
      <c r="E106" s="65"/>
      <c r="F106" s="65"/>
      <c r="G106" s="65"/>
      <c r="H106" s="65"/>
      <c r="I106" s="65"/>
      <c r="J106" s="65"/>
      <c r="K106" s="56"/>
      <c r="L106" s="56"/>
      <c r="M106" s="56"/>
      <c r="N106" s="56"/>
      <c r="O106" s="12"/>
    </row>
    <row r="107" spans="1:15" s="9" customFormat="1" x14ac:dyDescent="0.25">
      <c r="A107" s="20"/>
      <c r="B107" s="26"/>
      <c r="C107" s="55"/>
      <c r="D107" s="55"/>
      <c r="E107" s="65"/>
      <c r="F107" s="65"/>
      <c r="G107" s="65"/>
      <c r="H107" s="65"/>
      <c r="I107" s="65"/>
      <c r="J107" s="65"/>
      <c r="K107" s="56"/>
      <c r="L107" s="56"/>
      <c r="M107" s="56"/>
      <c r="N107" s="56"/>
      <c r="O107" s="12"/>
    </row>
    <row r="108" spans="1:15" s="9" customFormat="1" x14ac:dyDescent="0.25">
      <c r="A108" s="20"/>
      <c r="B108" s="26"/>
      <c r="C108" s="55"/>
      <c r="D108" s="55"/>
      <c r="E108" s="65"/>
      <c r="F108" s="65"/>
      <c r="G108" s="65"/>
      <c r="H108" s="65"/>
      <c r="I108" s="65"/>
      <c r="J108" s="65"/>
      <c r="K108" s="56"/>
      <c r="L108" s="56"/>
      <c r="M108" s="56"/>
      <c r="N108" s="56"/>
      <c r="O108" s="12"/>
    </row>
    <row r="109" spans="1:15" s="9" customFormat="1" x14ac:dyDescent="0.25">
      <c r="A109" s="20"/>
      <c r="B109" s="26"/>
      <c r="C109" s="55"/>
      <c r="D109" s="55"/>
      <c r="E109" s="65"/>
      <c r="F109" s="65"/>
      <c r="G109" s="65"/>
      <c r="H109" s="65"/>
      <c r="I109" s="65"/>
      <c r="J109" s="65"/>
      <c r="K109" s="56"/>
      <c r="L109" s="56"/>
      <c r="M109" s="56"/>
      <c r="N109" s="56"/>
      <c r="O109" s="12"/>
    </row>
    <row r="110" spans="1:15" s="9" customFormat="1" x14ac:dyDescent="0.25">
      <c r="A110" s="20"/>
      <c r="B110" s="26"/>
      <c r="C110" s="55"/>
      <c r="D110" s="55"/>
      <c r="E110" s="65"/>
      <c r="F110" s="65"/>
      <c r="G110" s="65"/>
      <c r="H110" s="65"/>
      <c r="I110" s="65"/>
      <c r="J110" s="65"/>
      <c r="K110" s="56"/>
      <c r="L110" s="56"/>
      <c r="M110" s="56"/>
      <c r="N110" s="56"/>
      <c r="O110" s="12"/>
    </row>
    <row r="111" spans="1:15" s="9" customFormat="1" x14ac:dyDescent="0.25">
      <c r="A111" s="20"/>
      <c r="B111" s="26"/>
      <c r="C111" s="55"/>
      <c r="D111" s="55"/>
      <c r="E111" s="65"/>
      <c r="F111" s="65"/>
      <c r="G111" s="65"/>
      <c r="H111" s="65"/>
      <c r="I111" s="65"/>
      <c r="J111" s="65"/>
      <c r="K111" s="56"/>
      <c r="L111" s="56"/>
      <c r="M111" s="56"/>
      <c r="N111" s="56"/>
      <c r="O111" s="12"/>
    </row>
    <row r="112" spans="1:15" s="9" customFormat="1" x14ac:dyDescent="0.25">
      <c r="A112" s="20"/>
      <c r="B112" s="26"/>
      <c r="C112" s="55"/>
      <c r="D112" s="55"/>
      <c r="E112" s="65"/>
      <c r="F112" s="65"/>
      <c r="G112" s="65"/>
      <c r="H112" s="65"/>
      <c r="I112" s="65"/>
      <c r="J112" s="65"/>
      <c r="K112" s="56"/>
      <c r="L112" s="56"/>
      <c r="M112" s="56"/>
      <c r="N112" s="56"/>
      <c r="O112" s="12"/>
    </row>
    <row r="113" spans="1:15" s="9" customFormat="1" x14ac:dyDescent="0.25">
      <c r="A113" s="20"/>
      <c r="B113" s="26"/>
      <c r="C113" s="55"/>
      <c r="D113" s="55"/>
      <c r="E113" s="65"/>
      <c r="F113" s="65"/>
      <c r="G113" s="65"/>
      <c r="H113" s="65"/>
      <c r="I113" s="65"/>
      <c r="J113" s="65"/>
      <c r="K113" s="56"/>
      <c r="L113" s="56"/>
      <c r="M113" s="56"/>
      <c r="N113" s="56"/>
      <c r="O113" s="12"/>
    </row>
    <row r="114" spans="1:15" s="9" customFormat="1" x14ac:dyDescent="0.25">
      <c r="A114" s="20"/>
      <c r="B114" s="26"/>
      <c r="C114" s="55"/>
      <c r="D114" s="55"/>
      <c r="E114" s="65"/>
      <c r="F114" s="65"/>
      <c r="G114" s="65"/>
      <c r="H114" s="65"/>
      <c r="I114" s="65"/>
      <c r="J114" s="65"/>
      <c r="K114" s="56"/>
      <c r="L114" s="56"/>
      <c r="M114" s="56"/>
      <c r="N114" s="56"/>
      <c r="O114" s="12"/>
    </row>
    <row r="115" spans="1:15" s="9" customFormat="1" x14ac:dyDescent="0.25">
      <c r="A115" s="20"/>
      <c r="B115" s="26"/>
      <c r="C115" s="55"/>
      <c r="D115" s="55"/>
      <c r="E115" s="65"/>
      <c r="F115" s="65"/>
      <c r="G115" s="65"/>
      <c r="H115" s="65"/>
      <c r="I115" s="65"/>
      <c r="J115" s="65"/>
      <c r="K115" s="56"/>
      <c r="L115" s="56"/>
      <c r="M115" s="56"/>
      <c r="N115" s="56"/>
      <c r="O115" s="12"/>
    </row>
    <row r="116" spans="1:15" s="9" customFormat="1" x14ac:dyDescent="0.25">
      <c r="A116" s="20"/>
      <c r="B116" s="26"/>
      <c r="C116" s="55"/>
      <c r="D116" s="55"/>
      <c r="E116" s="65"/>
      <c r="F116" s="65"/>
      <c r="G116" s="65"/>
      <c r="H116" s="65"/>
      <c r="I116" s="65"/>
      <c r="J116" s="65"/>
      <c r="K116" s="56"/>
      <c r="L116" s="56"/>
      <c r="M116" s="56"/>
      <c r="N116" s="56"/>
      <c r="O116" s="12"/>
    </row>
    <row r="117" spans="1:15" s="9" customFormat="1" x14ac:dyDescent="0.25">
      <c r="A117" s="20"/>
      <c r="B117" s="26"/>
      <c r="C117" s="55"/>
      <c r="D117" s="55"/>
      <c r="E117" s="65"/>
      <c r="F117" s="65"/>
      <c r="G117" s="65"/>
      <c r="H117" s="65"/>
      <c r="I117" s="65"/>
      <c r="J117" s="65"/>
      <c r="K117" s="56"/>
      <c r="L117" s="56"/>
      <c r="M117" s="56"/>
      <c r="N117" s="56"/>
      <c r="O117" s="12"/>
    </row>
    <row r="118" spans="1:15" s="9" customFormat="1" x14ac:dyDescent="0.25">
      <c r="A118" s="20"/>
      <c r="B118" s="26"/>
      <c r="C118" s="55"/>
      <c r="D118" s="55"/>
      <c r="E118" s="65"/>
      <c r="F118" s="65"/>
      <c r="G118" s="65"/>
      <c r="H118" s="65"/>
      <c r="I118" s="65"/>
      <c r="J118" s="65"/>
      <c r="K118" s="56"/>
      <c r="L118" s="56"/>
      <c r="M118" s="56"/>
      <c r="N118" s="56"/>
      <c r="O118" s="12"/>
    </row>
    <row r="119" spans="1:15" s="9" customFormat="1" x14ac:dyDescent="0.25">
      <c r="A119" s="20"/>
      <c r="B119" s="26"/>
      <c r="C119" s="55"/>
      <c r="D119" s="55"/>
      <c r="E119" s="65"/>
      <c r="F119" s="65"/>
      <c r="G119" s="65"/>
      <c r="H119" s="65"/>
      <c r="I119" s="65"/>
      <c r="J119" s="65"/>
      <c r="K119" s="56"/>
      <c r="L119" s="56"/>
      <c r="M119" s="56"/>
      <c r="N119" s="56"/>
      <c r="O119" s="12"/>
    </row>
    <row r="120" spans="1:15" s="9" customFormat="1" x14ac:dyDescent="0.25">
      <c r="A120" s="20"/>
      <c r="B120" s="26"/>
      <c r="C120" s="55"/>
      <c r="D120" s="55"/>
      <c r="E120" s="65"/>
      <c r="F120" s="65"/>
      <c r="G120" s="65"/>
      <c r="H120" s="65"/>
      <c r="I120" s="65"/>
      <c r="J120" s="65"/>
      <c r="K120" s="56"/>
      <c r="L120" s="56"/>
      <c r="M120" s="56"/>
      <c r="N120" s="56"/>
      <c r="O120" s="12"/>
    </row>
    <row r="121" spans="1:15" s="9" customFormat="1" x14ac:dyDescent="0.25">
      <c r="A121" s="20"/>
      <c r="B121" s="26"/>
      <c r="C121" s="55"/>
      <c r="D121" s="55"/>
      <c r="E121" s="65"/>
      <c r="F121" s="65"/>
      <c r="G121" s="65"/>
      <c r="H121" s="65"/>
      <c r="I121" s="65"/>
      <c r="J121" s="65"/>
      <c r="K121" s="56"/>
      <c r="L121" s="56"/>
      <c r="M121" s="56"/>
      <c r="N121" s="56"/>
      <c r="O121" s="12"/>
    </row>
    <row r="122" spans="1:15" s="9" customFormat="1" x14ac:dyDescent="0.25">
      <c r="A122" s="20"/>
      <c r="B122" s="26"/>
      <c r="C122" s="55"/>
      <c r="D122" s="55"/>
      <c r="E122" s="65"/>
      <c r="F122" s="65"/>
      <c r="G122" s="65"/>
      <c r="H122" s="65"/>
      <c r="I122" s="65"/>
      <c r="J122" s="65"/>
      <c r="K122" s="56"/>
      <c r="L122" s="56"/>
      <c r="M122" s="56"/>
      <c r="N122" s="56"/>
      <c r="O122" s="12"/>
    </row>
    <row r="123" spans="1:15" s="9" customFormat="1" x14ac:dyDescent="0.25">
      <c r="A123" s="20"/>
      <c r="B123" s="26"/>
      <c r="C123" s="55"/>
      <c r="D123" s="55"/>
      <c r="E123" s="65"/>
      <c r="F123" s="65"/>
      <c r="G123" s="65"/>
      <c r="H123" s="65"/>
      <c r="I123" s="65"/>
      <c r="J123" s="65"/>
      <c r="K123" s="56"/>
      <c r="L123" s="56"/>
      <c r="M123" s="56"/>
      <c r="N123" s="56"/>
      <c r="O123" s="12"/>
    </row>
    <row r="124" spans="1:15" s="9" customFormat="1" x14ac:dyDescent="0.25">
      <c r="A124" s="20"/>
      <c r="B124" s="26"/>
      <c r="C124" s="55"/>
      <c r="D124" s="55"/>
      <c r="E124" s="65"/>
      <c r="F124" s="65"/>
      <c r="G124" s="65"/>
      <c r="H124" s="65"/>
      <c r="I124" s="65"/>
      <c r="J124" s="65"/>
      <c r="K124" s="56"/>
      <c r="L124" s="56"/>
      <c r="M124" s="56"/>
      <c r="N124" s="56"/>
      <c r="O124" s="12"/>
    </row>
    <row r="125" spans="1:15" s="9" customFormat="1" x14ac:dyDescent="0.25">
      <c r="A125" s="20"/>
      <c r="B125" s="26"/>
      <c r="C125" s="55"/>
      <c r="D125" s="55"/>
      <c r="E125" s="65"/>
      <c r="F125" s="65"/>
      <c r="G125" s="65"/>
      <c r="H125" s="65"/>
      <c r="I125" s="65"/>
      <c r="J125" s="65"/>
      <c r="K125" s="56"/>
      <c r="L125" s="56"/>
      <c r="M125" s="56"/>
      <c r="N125" s="56"/>
      <c r="O125" s="12"/>
    </row>
    <row r="126" spans="1:15" s="9" customFormat="1" x14ac:dyDescent="0.25">
      <c r="A126" s="20"/>
      <c r="B126" s="26"/>
      <c r="C126" s="55"/>
      <c r="D126" s="55"/>
      <c r="E126" s="65"/>
      <c r="F126" s="65"/>
      <c r="G126" s="65"/>
      <c r="H126" s="65"/>
      <c r="I126" s="65"/>
      <c r="J126" s="65"/>
      <c r="K126" s="56"/>
      <c r="L126" s="56"/>
      <c r="M126" s="56"/>
      <c r="N126" s="56"/>
      <c r="O126" s="12"/>
    </row>
    <row r="127" spans="1:15" s="9" customFormat="1" x14ac:dyDescent="0.25">
      <c r="A127" s="20"/>
      <c r="B127" s="26"/>
      <c r="C127" s="55"/>
      <c r="D127" s="55"/>
      <c r="E127" s="65"/>
      <c r="F127" s="65"/>
      <c r="G127" s="65"/>
      <c r="H127" s="65"/>
      <c r="I127" s="65"/>
      <c r="J127" s="65"/>
      <c r="K127" s="56"/>
      <c r="L127" s="56"/>
      <c r="M127" s="56"/>
      <c r="N127" s="56"/>
      <c r="O127" s="12"/>
    </row>
    <row r="128" spans="1:15" s="9" customFormat="1" x14ac:dyDescent="0.25">
      <c r="A128" s="20"/>
      <c r="B128" s="26"/>
      <c r="C128" s="55"/>
      <c r="D128" s="55"/>
      <c r="E128" s="65"/>
      <c r="F128" s="65"/>
      <c r="G128" s="65"/>
      <c r="H128" s="65"/>
      <c r="I128" s="65"/>
      <c r="J128" s="65"/>
      <c r="K128" s="56"/>
      <c r="L128" s="56"/>
      <c r="M128" s="56"/>
      <c r="N128" s="56"/>
      <c r="O128" s="12"/>
    </row>
    <row r="129" spans="1:15" s="9" customFormat="1" x14ac:dyDescent="0.25">
      <c r="A129" s="20"/>
      <c r="B129" s="26"/>
      <c r="C129" s="55"/>
      <c r="D129" s="55"/>
      <c r="E129" s="65"/>
      <c r="F129" s="65"/>
      <c r="G129" s="65"/>
      <c r="H129" s="65"/>
      <c r="I129" s="65"/>
      <c r="J129" s="65"/>
      <c r="K129" s="56"/>
      <c r="L129" s="56"/>
      <c r="M129" s="56"/>
      <c r="N129" s="56"/>
      <c r="O129" s="12"/>
    </row>
    <row r="130" spans="1:15" s="9" customFormat="1" x14ac:dyDescent="0.25">
      <c r="A130" s="20"/>
      <c r="B130" s="26"/>
      <c r="C130" s="55"/>
      <c r="D130" s="55"/>
      <c r="E130" s="65"/>
      <c r="F130" s="65"/>
      <c r="G130" s="65"/>
      <c r="H130" s="65"/>
      <c r="I130" s="65"/>
      <c r="J130" s="65"/>
      <c r="K130" s="56"/>
      <c r="L130" s="56"/>
      <c r="M130" s="56"/>
      <c r="N130" s="56"/>
      <c r="O130" s="12"/>
    </row>
    <row r="131" spans="1:15" s="9" customFormat="1" x14ac:dyDescent="0.25">
      <c r="A131" s="20"/>
      <c r="B131" s="26"/>
      <c r="C131" s="55"/>
      <c r="D131" s="55"/>
      <c r="E131" s="65"/>
      <c r="F131" s="65"/>
      <c r="G131" s="65"/>
      <c r="H131" s="65"/>
      <c r="I131" s="65"/>
      <c r="J131" s="65"/>
      <c r="K131" s="56"/>
      <c r="L131" s="56"/>
      <c r="M131" s="56"/>
      <c r="N131" s="56"/>
      <c r="O131" s="12"/>
    </row>
    <row r="132" spans="1:15" s="9" customFormat="1" x14ac:dyDescent="0.25">
      <c r="A132" s="20"/>
      <c r="B132" s="26"/>
      <c r="C132" s="55"/>
      <c r="D132" s="55"/>
      <c r="E132" s="65"/>
      <c r="F132" s="65"/>
      <c r="G132" s="65"/>
      <c r="H132" s="65"/>
      <c r="I132" s="65"/>
      <c r="J132" s="65"/>
      <c r="K132" s="56"/>
      <c r="L132" s="56"/>
      <c r="M132" s="56"/>
      <c r="N132" s="56"/>
      <c r="O132" s="12"/>
    </row>
    <row r="133" spans="1:15" s="9" customFormat="1" x14ac:dyDescent="0.25">
      <c r="A133" s="20"/>
      <c r="B133" s="26"/>
      <c r="C133" s="55"/>
      <c r="D133" s="55"/>
      <c r="E133" s="65"/>
      <c r="F133" s="65"/>
      <c r="G133" s="65"/>
      <c r="H133" s="65"/>
      <c r="I133" s="65"/>
      <c r="J133" s="65"/>
      <c r="K133" s="56"/>
      <c r="L133" s="56"/>
      <c r="M133" s="56"/>
      <c r="N133" s="56"/>
      <c r="O133" s="12"/>
    </row>
    <row r="134" spans="1:15" s="9" customFormat="1" x14ac:dyDescent="0.25">
      <c r="A134" s="20"/>
      <c r="B134" s="26"/>
      <c r="C134" s="55"/>
      <c r="D134" s="55"/>
      <c r="E134" s="65"/>
      <c r="F134" s="65"/>
      <c r="G134" s="65"/>
      <c r="H134" s="65"/>
      <c r="I134" s="65"/>
      <c r="J134" s="65"/>
      <c r="K134" s="56"/>
      <c r="L134" s="56"/>
      <c r="M134" s="56"/>
      <c r="N134" s="56"/>
      <c r="O134" s="12"/>
    </row>
    <row r="135" spans="1:15" s="9" customFormat="1" x14ac:dyDescent="0.25">
      <c r="A135" s="20"/>
      <c r="B135" s="26"/>
      <c r="C135" s="55"/>
      <c r="D135" s="55"/>
      <c r="E135" s="65"/>
      <c r="F135" s="65"/>
      <c r="G135" s="65"/>
      <c r="H135" s="65"/>
      <c r="I135" s="65"/>
      <c r="J135" s="65"/>
      <c r="K135" s="56"/>
      <c r="L135" s="56"/>
      <c r="M135" s="56"/>
      <c r="N135" s="56"/>
      <c r="O135" s="12"/>
    </row>
    <row r="136" spans="1:15" s="9" customFormat="1" x14ac:dyDescent="0.25">
      <c r="A136" s="20"/>
      <c r="B136" s="26"/>
      <c r="C136" s="55"/>
      <c r="D136" s="55"/>
      <c r="E136" s="65"/>
      <c r="F136" s="65"/>
      <c r="G136" s="65"/>
      <c r="H136" s="65"/>
      <c r="I136" s="65"/>
      <c r="J136" s="65"/>
      <c r="K136" s="56"/>
      <c r="L136" s="56"/>
      <c r="M136" s="56"/>
      <c r="N136" s="56"/>
      <c r="O136" s="12"/>
    </row>
    <row r="137" spans="1:15" s="9" customFormat="1" x14ac:dyDescent="0.25">
      <c r="A137" s="20"/>
      <c r="B137" s="26"/>
      <c r="C137" s="55"/>
      <c r="D137" s="55"/>
      <c r="E137" s="65"/>
      <c r="F137" s="65"/>
      <c r="G137" s="65"/>
      <c r="H137" s="65"/>
      <c r="I137" s="65"/>
      <c r="J137" s="65"/>
      <c r="K137" s="56"/>
      <c r="L137" s="56"/>
      <c r="M137" s="56"/>
      <c r="N137" s="56"/>
      <c r="O137" s="12"/>
    </row>
    <row r="138" spans="1:15" s="9" customFormat="1" x14ac:dyDescent="0.25">
      <c r="A138" s="20"/>
      <c r="B138" s="26"/>
      <c r="C138" s="55"/>
      <c r="D138" s="55"/>
      <c r="E138" s="65"/>
      <c r="F138" s="65"/>
      <c r="G138" s="65"/>
      <c r="H138" s="65"/>
      <c r="I138" s="65"/>
      <c r="J138" s="65"/>
      <c r="K138" s="56"/>
      <c r="L138" s="56"/>
      <c r="M138" s="56"/>
      <c r="N138" s="56"/>
      <c r="O138" s="12"/>
    </row>
    <row r="139" spans="1:15" s="9" customFormat="1" x14ac:dyDescent="0.25">
      <c r="A139" s="20"/>
      <c r="B139" s="26"/>
      <c r="C139" s="55"/>
      <c r="D139" s="55"/>
      <c r="E139" s="65"/>
      <c r="F139" s="65"/>
      <c r="G139" s="65"/>
      <c r="H139" s="65"/>
      <c r="I139" s="65"/>
      <c r="J139" s="65"/>
      <c r="K139" s="56"/>
      <c r="L139" s="56"/>
      <c r="M139" s="56"/>
      <c r="N139" s="56"/>
      <c r="O139" s="12"/>
    </row>
    <row r="140" spans="1:15" s="9" customFormat="1" x14ac:dyDescent="0.25">
      <c r="A140" s="20"/>
      <c r="B140" s="26"/>
      <c r="C140" s="55"/>
      <c r="D140" s="55"/>
      <c r="E140" s="65"/>
      <c r="F140" s="65"/>
      <c r="G140" s="65"/>
      <c r="H140" s="65"/>
      <c r="I140" s="65"/>
      <c r="J140" s="65"/>
      <c r="K140" s="56"/>
      <c r="L140" s="56"/>
      <c r="M140" s="56"/>
      <c r="N140" s="56"/>
      <c r="O140" s="12"/>
    </row>
    <row r="141" spans="1:15" s="9" customFormat="1" x14ac:dyDescent="0.25">
      <c r="A141" s="20"/>
      <c r="B141" s="26"/>
      <c r="C141" s="55"/>
      <c r="D141" s="55"/>
      <c r="E141" s="65"/>
      <c r="F141" s="65"/>
      <c r="G141" s="65"/>
      <c r="H141" s="65"/>
      <c r="I141" s="65"/>
      <c r="J141" s="65"/>
      <c r="K141" s="56"/>
      <c r="L141" s="56"/>
      <c r="M141" s="56"/>
      <c r="N141" s="56"/>
      <c r="O141" s="12"/>
    </row>
    <row r="142" spans="1:15" s="9" customFormat="1" x14ac:dyDescent="0.25">
      <c r="A142" s="20"/>
      <c r="B142" s="26"/>
      <c r="C142" s="55"/>
      <c r="D142" s="55"/>
      <c r="E142" s="65"/>
      <c r="F142" s="65"/>
      <c r="G142" s="65"/>
      <c r="H142" s="65"/>
      <c r="I142" s="65"/>
      <c r="J142" s="65"/>
      <c r="K142" s="56"/>
      <c r="L142" s="56"/>
      <c r="M142" s="56"/>
      <c r="N142" s="56"/>
      <c r="O142" s="12"/>
    </row>
    <row r="143" spans="1:15" s="9" customFormat="1" x14ac:dyDescent="0.25">
      <c r="A143" s="20"/>
      <c r="B143" s="26"/>
      <c r="C143" s="55"/>
      <c r="D143" s="55"/>
      <c r="E143" s="65"/>
      <c r="F143" s="65"/>
      <c r="G143" s="65"/>
      <c r="H143" s="65"/>
      <c r="I143" s="65"/>
      <c r="J143" s="65"/>
      <c r="K143" s="56"/>
      <c r="L143" s="56"/>
      <c r="M143" s="56"/>
      <c r="N143" s="56"/>
      <c r="O143" s="12"/>
    </row>
    <row r="144" spans="1:15" s="9" customFormat="1" x14ac:dyDescent="0.25">
      <c r="A144" s="20"/>
      <c r="B144" s="26"/>
      <c r="C144" s="55"/>
      <c r="D144" s="55"/>
      <c r="E144" s="65"/>
      <c r="F144" s="65"/>
      <c r="G144" s="65"/>
      <c r="H144" s="65"/>
      <c r="I144" s="65"/>
      <c r="J144" s="65"/>
      <c r="K144" s="56"/>
      <c r="L144" s="56"/>
      <c r="M144" s="56"/>
      <c r="N144" s="56"/>
      <c r="O144" s="12"/>
    </row>
    <row r="145" spans="1:15" s="9" customFormat="1" x14ac:dyDescent="0.25">
      <c r="A145" s="20"/>
      <c r="B145" s="26"/>
      <c r="C145" s="55"/>
      <c r="D145" s="55"/>
      <c r="E145" s="65"/>
      <c r="F145" s="65"/>
      <c r="G145" s="65"/>
      <c r="H145" s="65"/>
      <c r="I145" s="65"/>
      <c r="J145" s="65"/>
      <c r="K145" s="56"/>
      <c r="L145" s="56"/>
      <c r="M145" s="56"/>
      <c r="N145" s="56"/>
      <c r="O145" s="12"/>
    </row>
    <row r="146" spans="1:15" s="9" customFormat="1" x14ac:dyDescent="0.25">
      <c r="A146" s="20"/>
      <c r="B146" s="26"/>
      <c r="C146" s="55"/>
      <c r="D146" s="55"/>
      <c r="E146" s="65"/>
      <c r="F146" s="65"/>
      <c r="G146" s="65"/>
      <c r="H146" s="65"/>
      <c r="I146" s="65"/>
      <c r="J146" s="65"/>
      <c r="K146" s="56"/>
      <c r="L146" s="56"/>
      <c r="M146" s="56"/>
      <c r="N146" s="56"/>
      <c r="O146" s="12"/>
    </row>
    <row r="147" spans="1:15" s="9" customFormat="1" x14ac:dyDescent="0.25">
      <c r="A147" s="20"/>
      <c r="B147" s="26"/>
      <c r="C147" s="55"/>
      <c r="D147" s="55"/>
      <c r="E147" s="65"/>
      <c r="F147" s="65"/>
      <c r="G147" s="65"/>
      <c r="H147" s="65"/>
      <c r="I147" s="65"/>
      <c r="J147" s="65"/>
      <c r="K147" s="56"/>
      <c r="L147" s="56"/>
      <c r="M147" s="56"/>
      <c r="N147" s="56"/>
      <c r="O147" s="12"/>
    </row>
    <row r="148" spans="1:15" s="9" customFormat="1" x14ac:dyDescent="0.25">
      <c r="A148" s="20"/>
      <c r="B148" s="26"/>
      <c r="C148" s="55"/>
      <c r="D148" s="55"/>
      <c r="E148" s="65"/>
      <c r="F148" s="65"/>
      <c r="G148" s="65"/>
      <c r="H148" s="65"/>
      <c r="I148" s="65"/>
      <c r="J148" s="65"/>
      <c r="K148" s="56"/>
      <c r="L148" s="56"/>
      <c r="M148" s="56"/>
      <c r="N148" s="56"/>
      <c r="O148" s="12"/>
    </row>
    <row r="149" spans="1:15" s="9" customFormat="1" x14ac:dyDescent="0.25">
      <c r="A149" s="20"/>
      <c r="B149" s="26"/>
      <c r="C149" s="55"/>
      <c r="D149" s="55"/>
      <c r="E149" s="65"/>
      <c r="F149" s="65"/>
      <c r="G149" s="65"/>
      <c r="H149" s="65"/>
      <c r="I149" s="65"/>
      <c r="J149" s="65"/>
      <c r="K149" s="56"/>
      <c r="L149" s="56"/>
      <c r="M149" s="56"/>
      <c r="N149" s="56"/>
      <c r="O149" s="12"/>
    </row>
    <row r="150" spans="1:15" s="9" customFormat="1" x14ac:dyDescent="0.25">
      <c r="A150" s="20"/>
      <c r="B150" s="26"/>
      <c r="C150" s="55"/>
      <c r="D150" s="55"/>
      <c r="E150" s="65"/>
      <c r="F150" s="65"/>
      <c r="G150" s="65"/>
      <c r="H150" s="65"/>
      <c r="I150" s="65"/>
      <c r="J150" s="65"/>
      <c r="K150" s="56"/>
      <c r="L150" s="56"/>
      <c r="M150" s="56"/>
      <c r="N150" s="56"/>
      <c r="O150" s="12"/>
    </row>
    <row r="151" spans="1:15" s="9" customFormat="1" x14ac:dyDescent="0.25">
      <c r="A151" s="20"/>
      <c r="B151" s="26"/>
      <c r="C151" s="55"/>
      <c r="D151" s="55"/>
      <c r="E151" s="65"/>
      <c r="F151" s="65"/>
      <c r="G151" s="65"/>
      <c r="H151" s="65"/>
      <c r="I151" s="65"/>
      <c r="J151" s="65"/>
      <c r="K151" s="56"/>
      <c r="L151" s="56"/>
      <c r="M151" s="56"/>
      <c r="N151" s="56"/>
      <c r="O151" s="12"/>
    </row>
    <row r="152" spans="1:15" s="9" customFormat="1" x14ac:dyDescent="0.25">
      <c r="A152" s="20"/>
      <c r="B152" s="26"/>
      <c r="C152" s="55"/>
      <c r="D152" s="55"/>
      <c r="E152" s="65"/>
      <c r="F152" s="65"/>
      <c r="G152" s="65"/>
      <c r="H152" s="65"/>
      <c r="I152" s="65"/>
      <c r="J152" s="65"/>
      <c r="K152" s="56"/>
      <c r="L152" s="56"/>
      <c r="M152" s="56"/>
      <c r="N152" s="56"/>
      <c r="O152" s="12"/>
    </row>
    <row r="153" spans="1:15" s="9" customFormat="1" x14ac:dyDescent="0.25">
      <c r="A153" s="20"/>
      <c r="B153" s="26"/>
      <c r="C153" s="55"/>
      <c r="D153" s="55"/>
      <c r="E153" s="65"/>
      <c r="F153" s="65"/>
      <c r="G153" s="65"/>
      <c r="H153" s="65"/>
      <c r="I153" s="65"/>
      <c r="J153" s="65"/>
      <c r="K153" s="56"/>
      <c r="L153" s="56"/>
      <c r="M153" s="56"/>
      <c r="N153" s="56"/>
      <c r="O153" s="12"/>
    </row>
    <row r="154" spans="1:15" s="9" customFormat="1" x14ac:dyDescent="0.25">
      <c r="A154" s="20"/>
      <c r="B154" s="26"/>
      <c r="C154" s="55"/>
      <c r="D154" s="55"/>
      <c r="E154" s="65"/>
      <c r="F154" s="65"/>
      <c r="G154" s="65"/>
      <c r="H154" s="65"/>
      <c r="I154" s="65"/>
      <c r="J154" s="65"/>
      <c r="K154" s="56"/>
      <c r="L154" s="56"/>
      <c r="M154" s="56"/>
      <c r="N154" s="56"/>
      <c r="O154" s="12"/>
    </row>
    <row r="155" spans="1:15" s="9" customFormat="1" x14ac:dyDescent="0.25">
      <c r="A155" s="20"/>
      <c r="B155" s="26"/>
      <c r="C155" s="55"/>
      <c r="D155" s="55"/>
      <c r="E155" s="65"/>
      <c r="F155" s="65"/>
      <c r="G155" s="65"/>
      <c r="H155" s="65"/>
      <c r="I155" s="65"/>
      <c r="J155" s="65"/>
      <c r="K155" s="56"/>
      <c r="L155" s="56"/>
      <c r="M155" s="56"/>
      <c r="N155" s="56"/>
      <c r="O155" s="12"/>
    </row>
    <row r="156" spans="1:15" s="9" customFormat="1" x14ac:dyDescent="0.25">
      <c r="A156" s="20"/>
      <c r="B156" s="26"/>
      <c r="C156" s="55"/>
      <c r="D156" s="55"/>
      <c r="E156" s="65"/>
      <c r="F156" s="65"/>
      <c r="G156" s="65"/>
      <c r="H156" s="65"/>
      <c r="I156" s="65"/>
      <c r="J156" s="65"/>
      <c r="K156" s="56"/>
      <c r="L156" s="56"/>
      <c r="M156" s="56"/>
      <c r="N156" s="56"/>
      <c r="O156" s="12"/>
    </row>
    <row r="157" spans="1:15" s="9" customFormat="1" x14ac:dyDescent="0.25">
      <c r="A157" s="20"/>
      <c r="B157" s="26"/>
      <c r="C157" s="55"/>
      <c r="D157" s="55"/>
      <c r="E157" s="65"/>
      <c r="F157" s="65"/>
      <c r="G157" s="65"/>
      <c r="H157" s="65"/>
      <c r="I157" s="65"/>
      <c r="J157" s="65"/>
      <c r="K157" s="56"/>
      <c r="L157" s="56"/>
      <c r="M157" s="56"/>
      <c r="N157" s="56"/>
      <c r="O157" s="12"/>
    </row>
    <row r="158" spans="1:15" s="9" customFormat="1" x14ac:dyDescent="0.25">
      <c r="A158" s="20"/>
      <c r="B158" s="26"/>
      <c r="C158" s="55"/>
      <c r="D158" s="55"/>
      <c r="E158" s="65"/>
      <c r="F158" s="65"/>
      <c r="G158" s="65"/>
      <c r="H158" s="65"/>
      <c r="I158" s="65"/>
      <c r="J158" s="65"/>
      <c r="K158" s="56"/>
      <c r="L158" s="56"/>
      <c r="M158" s="56"/>
      <c r="N158" s="56"/>
      <c r="O158" s="12"/>
    </row>
    <row r="159" spans="1:15" s="9" customFormat="1" x14ac:dyDescent="0.25">
      <c r="A159" s="20"/>
      <c r="B159" s="26"/>
      <c r="C159" s="55"/>
      <c r="D159" s="55"/>
      <c r="E159" s="65"/>
      <c r="F159" s="65"/>
      <c r="G159" s="65"/>
      <c r="H159" s="65"/>
      <c r="I159" s="65"/>
      <c r="J159" s="65"/>
      <c r="K159" s="56"/>
      <c r="L159" s="56"/>
      <c r="M159" s="56"/>
      <c r="N159" s="56"/>
      <c r="O159" s="12"/>
    </row>
    <row r="160" spans="1:15" s="9" customFormat="1" x14ac:dyDescent="0.25">
      <c r="A160" s="20"/>
      <c r="B160" s="26"/>
      <c r="C160" s="55"/>
      <c r="D160" s="55"/>
      <c r="E160" s="65"/>
      <c r="F160" s="65"/>
      <c r="G160" s="65"/>
      <c r="H160" s="65"/>
      <c r="I160" s="65"/>
      <c r="J160" s="65"/>
      <c r="K160" s="56"/>
      <c r="L160" s="56"/>
      <c r="M160" s="56"/>
      <c r="N160" s="56"/>
      <c r="O160" s="12"/>
    </row>
    <row r="161" spans="1:15" s="9" customFormat="1" x14ac:dyDescent="0.25">
      <c r="A161" s="20"/>
      <c r="B161" s="26"/>
      <c r="C161" s="55"/>
      <c r="D161" s="55"/>
      <c r="E161" s="65"/>
      <c r="F161" s="65"/>
      <c r="G161" s="65"/>
      <c r="H161" s="65"/>
      <c r="I161" s="65"/>
      <c r="J161" s="65"/>
      <c r="K161" s="56"/>
      <c r="L161" s="56"/>
      <c r="M161" s="56"/>
      <c r="N161" s="56"/>
      <c r="O161" s="12"/>
    </row>
    <row r="162" spans="1:15" s="9" customFormat="1" x14ac:dyDescent="0.25">
      <c r="A162" s="20"/>
      <c r="B162" s="26"/>
      <c r="C162" s="55"/>
      <c r="D162" s="55"/>
      <c r="E162" s="65"/>
      <c r="F162" s="65"/>
      <c r="G162" s="65"/>
      <c r="H162" s="65"/>
      <c r="I162" s="65"/>
      <c r="J162" s="65"/>
      <c r="K162" s="56"/>
      <c r="L162" s="56"/>
      <c r="M162" s="56"/>
      <c r="N162" s="56"/>
      <c r="O162" s="12"/>
    </row>
    <row r="163" spans="1:15" s="9" customFormat="1" x14ac:dyDescent="0.25">
      <c r="A163" s="20"/>
      <c r="B163" s="26"/>
      <c r="C163" s="55"/>
      <c r="D163" s="55"/>
      <c r="E163" s="65"/>
      <c r="F163" s="65"/>
      <c r="G163" s="65"/>
      <c r="H163" s="65"/>
      <c r="I163" s="65"/>
      <c r="J163" s="65"/>
      <c r="K163" s="56"/>
      <c r="L163" s="56"/>
      <c r="M163" s="56"/>
      <c r="N163" s="56"/>
      <c r="O163" s="12"/>
    </row>
    <row r="164" spans="1:15" s="9" customFormat="1" x14ac:dyDescent="0.25">
      <c r="A164" s="20"/>
      <c r="B164" s="26"/>
      <c r="C164" s="55"/>
      <c r="D164" s="55"/>
      <c r="E164" s="65"/>
      <c r="F164" s="65"/>
      <c r="G164" s="65"/>
      <c r="H164" s="65"/>
      <c r="I164" s="65"/>
      <c r="J164" s="65"/>
      <c r="K164" s="56"/>
      <c r="L164" s="56"/>
      <c r="M164" s="56"/>
      <c r="N164" s="56"/>
      <c r="O164" s="12"/>
    </row>
    <row r="165" spans="1:15" s="9" customFormat="1" x14ac:dyDescent="0.25">
      <c r="A165" s="20"/>
      <c r="B165" s="26"/>
      <c r="C165" s="55"/>
      <c r="D165" s="55"/>
      <c r="E165" s="65"/>
      <c r="F165" s="65"/>
      <c r="G165" s="65"/>
      <c r="H165" s="65"/>
      <c r="I165" s="65"/>
      <c r="J165" s="65"/>
      <c r="K165" s="56"/>
      <c r="L165" s="56"/>
      <c r="M165" s="56"/>
      <c r="N165" s="56"/>
      <c r="O165" s="12"/>
    </row>
    <row r="166" spans="1:15" s="9" customFormat="1" x14ac:dyDescent="0.25">
      <c r="A166" s="20"/>
      <c r="B166" s="26"/>
      <c r="C166" s="55"/>
      <c r="D166" s="55"/>
      <c r="E166" s="65"/>
      <c r="F166" s="65"/>
      <c r="G166" s="65"/>
      <c r="H166" s="65"/>
      <c r="I166" s="65"/>
      <c r="J166" s="65"/>
      <c r="K166" s="56"/>
      <c r="L166" s="56"/>
      <c r="M166" s="56"/>
      <c r="N166" s="56"/>
      <c r="O166" s="12"/>
    </row>
    <row r="167" spans="1:15" s="9" customFormat="1" x14ac:dyDescent="0.25">
      <c r="A167" s="20"/>
      <c r="B167" s="26"/>
      <c r="C167" s="55"/>
      <c r="D167" s="55"/>
      <c r="E167" s="65"/>
      <c r="F167" s="65"/>
      <c r="G167" s="65"/>
      <c r="H167" s="65"/>
      <c r="I167" s="65"/>
      <c r="J167" s="65"/>
      <c r="K167" s="56"/>
      <c r="L167" s="56"/>
      <c r="M167" s="56"/>
      <c r="N167" s="56"/>
      <c r="O167" s="12"/>
    </row>
    <row r="168" spans="1:15" s="9" customFormat="1" x14ac:dyDescent="0.25">
      <c r="A168" s="20"/>
      <c r="B168" s="26"/>
      <c r="C168" s="55"/>
      <c r="D168" s="55"/>
      <c r="E168" s="65"/>
      <c r="F168" s="65"/>
      <c r="G168" s="65"/>
      <c r="H168" s="65"/>
      <c r="I168" s="65"/>
      <c r="J168" s="65"/>
      <c r="K168" s="56"/>
      <c r="L168" s="56"/>
      <c r="M168" s="56"/>
      <c r="N168" s="56"/>
      <c r="O168" s="12"/>
    </row>
    <row r="169" spans="1:15" s="9" customFormat="1" x14ac:dyDescent="0.25">
      <c r="A169" s="20"/>
      <c r="B169" s="26"/>
      <c r="C169" s="55"/>
      <c r="D169" s="55"/>
      <c r="E169" s="65"/>
      <c r="F169" s="65"/>
      <c r="G169" s="65"/>
      <c r="H169" s="65"/>
      <c r="I169" s="65"/>
      <c r="J169" s="65"/>
      <c r="K169" s="56"/>
      <c r="L169" s="56"/>
      <c r="M169" s="56"/>
      <c r="N169" s="56"/>
      <c r="O169" s="12"/>
    </row>
    <row r="170" spans="1:15" s="9" customFormat="1" x14ac:dyDescent="0.25">
      <c r="A170" s="20"/>
      <c r="B170" s="26"/>
      <c r="C170" s="55"/>
      <c r="D170" s="55"/>
      <c r="E170" s="65"/>
      <c r="F170" s="65"/>
      <c r="G170" s="65"/>
      <c r="H170" s="65"/>
      <c r="I170" s="65"/>
      <c r="J170" s="65"/>
      <c r="K170" s="56"/>
      <c r="L170" s="56"/>
      <c r="M170" s="56"/>
      <c r="N170" s="56"/>
      <c r="O170" s="12"/>
    </row>
    <row r="171" spans="1:15" s="9" customFormat="1" x14ac:dyDescent="0.25">
      <c r="A171" s="20"/>
      <c r="B171" s="26"/>
      <c r="C171" s="55"/>
      <c r="D171" s="55"/>
      <c r="E171" s="65"/>
      <c r="F171" s="65"/>
      <c r="G171" s="65"/>
      <c r="H171" s="65"/>
      <c r="I171" s="65"/>
      <c r="J171" s="65"/>
      <c r="K171" s="56"/>
      <c r="L171" s="56"/>
      <c r="M171" s="56"/>
      <c r="N171" s="56"/>
      <c r="O171" s="12"/>
    </row>
    <row r="172" spans="1:15" s="9" customFormat="1" x14ac:dyDescent="0.25">
      <c r="A172" s="20"/>
      <c r="B172" s="26"/>
      <c r="C172" s="55"/>
      <c r="D172" s="55"/>
      <c r="E172" s="65"/>
      <c r="F172" s="65"/>
      <c r="G172" s="65"/>
      <c r="H172" s="65"/>
      <c r="I172" s="65"/>
      <c r="J172" s="65"/>
      <c r="K172" s="56"/>
      <c r="L172" s="56"/>
      <c r="M172" s="56"/>
      <c r="N172" s="56"/>
      <c r="O172" s="12"/>
    </row>
    <row r="173" spans="1:15" s="9" customFormat="1" x14ac:dyDescent="0.25">
      <c r="A173" s="20"/>
      <c r="B173" s="26"/>
      <c r="C173" s="55"/>
      <c r="D173" s="55"/>
      <c r="E173" s="65"/>
      <c r="F173" s="65"/>
      <c r="G173" s="65"/>
      <c r="H173" s="65"/>
      <c r="I173" s="65"/>
      <c r="J173" s="65"/>
      <c r="K173" s="56"/>
      <c r="L173" s="56"/>
      <c r="M173" s="56"/>
      <c r="N173" s="56"/>
      <c r="O173" s="12"/>
    </row>
    <row r="174" spans="1:15" s="9" customFormat="1" x14ac:dyDescent="0.25">
      <c r="A174" s="20"/>
      <c r="B174" s="26"/>
      <c r="C174" s="55"/>
      <c r="D174" s="55"/>
      <c r="E174" s="65"/>
      <c r="F174" s="65"/>
      <c r="G174" s="65"/>
      <c r="H174" s="65"/>
      <c r="I174" s="65"/>
      <c r="J174" s="65"/>
      <c r="K174" s="56"/>
      <c r="L174" s="56"/>
      <c r="M174" s="56"/>
      <c r="N174" s="56"/>
      <c r="O174" s="12"/>
    </row>
    <row r="175" spans="1:15" s="9" customFormat="1" x14ac:dyDescent="0.25">
      <c r="A175" s="20"/>
      <c r="B175" s="26"/>
      <c r="C175" s="55"/>
      <c r="D175" s="55"/>
      <c r="E175" s="65"/>
      <c r="F175" s="65"/>
      <c r="G175" s="65"/>
      <c r="H175" s="65"/>
      <c r="I175" s="65"/>
      <c r="J175" s="65"/>
      <c r="K175" s="56"/>
      <c r="L175" s="56"/>
      <c r="M175" s="56"/>
      <c r="N175" s="56"/>
      <c r="O175" s="12"/>
    </row>
    <row r="176" spans="1:15" s="9" customFormat="1" x14ac:dyDescent="0.25">
      <c r="A176" s="20"/>
      <c r="B176" s="26"/>
      <c r="C176" s="55"/>
      <c r="D176" s="55"/>
      <c r="E176" s="65"/>
      <c r="F176" s="65"/>
      <c r="G176" s="65"/>
      <c r="H176" s="65"/>
      <c r="I176" s="65"/>
      <c r="J176" s="65"/>
      <c r="K176" s="56"/>
      <c r="L176" s="56"/>
      <c r="M176" s="56"/>
      <c r="N176" s="56"/>
      <c r="O176" s="12"/>
    </row>
    <row r="177" spans="1:15" s="9" customFormat="1" x14ac:dyDescent="0.25">
      <c r="A177" s="20"/>
      <c r="B177" s="26"/>
      <c r="C177" s="55"/>
      <c r="D177" s="55"/>
      <c r="E177" s="65"/>
      <c r="F177" s="65"/>
      <c r="G177" s="65"/>
      <c r="H177" s="65"/>
      <c r="I177" s="65"/>
      <c r="J177" s="65"/>
      <c r="K177" s="56"/>
      <c r="L177" s="56"/>
      <c r="M177" s="56"/>
      <c r="N177" s="56"/>
      <c r="O177" s="12"/>
    </row>
    <row r="178" spans="1:15" s="9" customFormat="1" x14ac:dyDescent="0.25">
      <c r="A178" s="20"/>
      <c r="B178" s="26"/>
      <c r="C178" s="55"/>
      <c r="D178" s="55"/>
      <c r="E178" s="65"/>
      <c r="F178" s="65"/>
      <c r="G178" s="65"/>
      <c r="H178" s="65"/>
      <c r="I178" s="65"/>
      <c r="J178" s="65"/>
      <c r="K178" s="56"/>
      <c r="L178" s="56"/>
      <c r="M178" s="56"/>
      <c r="N178" s="56"/>
      <c r="O178" s="12"/>
    </row>
    <row r="179" spans="1:15" s="9" customFormat="1" x14ac:dyDescent="0.25">
      <c r="A179" s="20"/>
      <c r="B179" s="26"/>
      <c r="C179" s="55"/>
      <c r="D179" s="55"/>
      <c r="E179" s="65"/>
      <c r="F179" s="65"/>
      <c r="G179" s="65"/>
      <c r="H179" s="65"/>
      <c r="I179" s="65"/>
      <c r="J179" s="65"/>
      <c r="K179" s="56"/>
      <c r="L179" s="56"/>
      <c r="M179" s="56"/>
      <c r="N179" s="56"/>
      <c r="O179" s="12"/>
    </row>
    <row r="180" spans="1:15" s="9" customFormat="1" x14ac:dyDescent="0.25">
      <c r="A180" s="20"/>
      <c r="B180" s="26"/>
      <c r="C180" s="55"/>
      <c r="D180" s="55"/>
      <c r="E180" s="65"/>
      <c r="F180" s="65"/>
      <c r="G180" s="65"/>
      <c r="H180" s="65"/>
      <c r="I180" s="65"/>
      <c r="J180" s="65"/>
      <c r="K180" s="56"/>
      <c r="L180" s="56"/>
      <c r="M180" s="56"/>
      <c r="N180" s="56"/>
      <c r="O180" s="12"/>
    </row>
    <row r="181" spans="1:15" s="9" customFormat="1" x14ac:dyDescent="0.25">
      <c r="A181" s="20"/>
      <c r="B181" s="26"/>
      <c r="C181" s="55"/>
      <c r="D181" s="55"/>
      <c r="E181" s="65"/>
      <c r="F181" s="65"/>
      <c r="G181" s="65"/>
      <c r="H181" s="65"/>
      <c r="I181" s="65"/>
      <c r="J181" s="65"/>
      <c r="K181" s="56"/>
      <c r="L181" s="56"/>
      <c r="M181" s="56"/>
      <c r="N181" s="56"/>
      <c r="O181" s="12"/>
    </row>
    <row r="182" spans="1:15" s="9" customFormat="1" x14ac:dyDescent="0.25">
      <c r="A182" s="20"/>
      <c r="B182" s="26"/>
      <c r="C182" s="55"/>
      <c r="D182" s="55"/>
      <c r="E182" s="65"/>
      <c r="F182" s="65"/>
      <c r="G182" s="65"/>
      <c r="H182" s="65"/>
      <c r="I182" s="65"/>
      <c r="J182" s="65"/>
      <c r="K182" s="56"/>
      <c r="L182" s="56"/>
      <c r="M182" s="56"/>
      <c r="N182" s="56"/>
      <c r="O182" s="12"/>
    </row>
    <row r="183" spans="1:15" s="9" customFormat="1" x14ac:dyDescent="0.25">
      <c r="A183" s="20"/>
      <c r="B183" s="26"/>
      <c r="C183" s="55"/>
      <c r="D183" s="55"/>
      <c r="E183" s="65"/>
      <c r="F183" s="65"/>
      <c r="G183" s="65"/>
      <c r="H183" s="65"/>
      <c r="I183" s="65"/>
      <c r="J183" s="65"/>
      <c r="K183" s="56"/>
      <c r="L183" s="56"/>
      <c r="M183" s="56"/>
      <c r="N183" s="56"/>
      <c r="O183" s="12"/>
    </row>
    <row r="184" spans="1:15" s="9" customFormat="1" x14ac:dyDescent="0.25">
      <c r="A184" s="20"/>
      <c r="B184" s="26"/>
      <c r="C184" s="55"/>
      <c r="D184" s="55"/>
      <c r="E184" s="65"/>
      <c r="F184" s="65"/>
      <c r="G184" s="65"/>
      <c r="H184" s="65"/>
      <c r="I184" s="65"/>
      <c r="J184" s="65"/>
      <c r="K184" s="56"/>
      <c r="L184" s="56"/>
      <c r="M184" s="56"/>
      <c r="N184" s="56"/>
      <c r="O184" s="12"/>
    </row>
    <row r="185" spans="1:15" s="9" customFormat="1" x14ac:dyDescent="0.25">
      <c r="A185" s="20"/>
      <c r="B185" s="26"/>
      <c r="C185" s="55"/>
      <c r="D185" s="55"/>
      <c r="E185" s="65"/>
      <c r="F185" s="65"/>
      <c r="G185" s="65"/>
      <c r="H185" s="65"/>
      <c r="I185" s="65"/>
      <c r="J185" s="65"/>
      <c r="K185" s="56"/>
      <c r="L185" s="56"/>
      <c r="M185" s="56"/>
      <c r="N185" s="56"/>
      <c r="O185" s="12"/>
    </row>
    <row r="186" spans="1:15" s="9" customFormat="1" x14ac:dyDescent="0.25">
      <c r="A186" s="20"/>
      <c r="B186" s="26"/>
      <c r="C186" s="55"/>
      <c r="D186" s="55"/>
      <c r="E186" s="65"/>
      <c r="F186" s="65"/>
      <c r="G186" s="65"/>
      <c r="H186" s="65"/>
      <c r="I186" s="65"/>
      <c r="J186" s="65"/>
      <c r="K186" s="56"/>
      <c r="L186" s="56"/>
      <c r="M186" s="56"/>
      <c r="N186" s="56"/>
      <c r="O186" s="12"/>
    </row>
    <row r="187" spans="1:15" s="9" customFormat="1" x14ac:dyDescent="0.25">
      <c r="A187" s="20"/>
      <c r="B187" s="26"/>
      <c r="C187" s="55"/>
      <c r="D187" s="55"/>
      <c r="E187" s="65"/>
      <c r="F187" s="65"/>
      <c r="G187" s="65"/>
      <c r="H187" s="65"/>
      <c r="I187" s="65"/>
      <c r="J187" s="65"/>
      <c r="K187" s="56"/>
      <c r="L187" s="56"/>
      <c r="M187" s="56"/>
      <c r="N187" s="56"/>
      <c r="O187" s="12"/>
    </row>
    <row r="188" spans="1:15" s="9" customFormat="1" x14ac:dyDescent="0.25">
      <c r="A188" s="20"/>
      <c r="B188" s="26"/>
      <c r="C188" s="55"/>
      <c r="D188" s="55"/>
      <c r="E188" s="65"/>
      <c r="F188" s="65"/>
      <c r="G188" s="65"/>
      <c r="H188" s="65"/>
      <c r="I188" s="65"/>
      <c r="J188" s="65"/>
      <c r="K188" s="56"/>
      <c r="L188" s="56"/>
      <c r="M188" s="56"/>
      <c r="N188" s="56"/>
      <c r="O188" s="12"/>
    </row>
    <row r="189" spans="1:15" s="9" customFormat="1" x14ac:dyDescent="0.25">
      <c r="A189" s="20"/>
      <c r="B189" s="26"/>
      <c r="C189" s="55"/>
      <c r="D189" s="55"/>
      <c r="E189" s="65"/>
      <c r="F189" s="65"/>
      <c r="G189" s="65"/>
      <c r="H189" s="65"/>
      <c r="I189" s="65"/>
      <c r="J189" s="65"/>
      <c r="K189" s="56"/>
      <c r="L189" s="56"/>
      <c r="M189" s="56"/>
      <c r="N189" s="56"/>
      <c r="O189" s="12"/>
    </row>
    <row r="190" spans="1:15" s="9" customFormat="1" x14ac:dyDescent="0.25">
      <c r="A190" s="20"/>
      <c r="B190" s="26"/>
      <c r="C190" s="55"/>
      <c r="D190" s="55"/>
      <c r="E190" s="65"/>
      <c r="F190" s="65"/>
      <c r="G190" s="65"/>
      <c r="H190" s="65"/>
      <c r="I190" s="65"/>
      <c r="J190" s="65"/>
      <c r="K190" s="56"/>
      <c r="L190" s="56"/>
      <c r="M190" s="56"/>
      <c r="N190" s="56"/>
      <c r="O190" s="12"/>
    </row>
    <row r="191" spans="1:15" s="9" customFormat="1" x14ac:dyDescent="0.25">
      <c r="A191" s="20"/>
      <c r="B191" s="26"/>
      <c r="C191" s="55"/>
      <c r="D191" s="55"/>
      <c r="E191" s="65"/>
      <c r="F191" s="65"/>
      <c r="G191" s="65"/>
      <c r="H191" s="65"/>
      <c r="I191" s="65"/>
      <c r="J191" s="65"/>
      <c r="K191" s="56"/>
      <c r="L191" s="56"/>
      <c r="M191" s="56"/>
      <c r="N191" s="56"/>
      <c r="O191" s="12"/>
    </row>
    <row r="192" spans="1:15" s="9" customFormat="1" x14ac:dyDescent="0.25">
      <c r="A192" s="20"/>
      <c r="B192" s="26"/>
      <c r="C192" s="55"/>
      <c r="D192" s="55"/>
      <c r="E192" s="65"/>
      <c r="F192" s="65"/>
      <c r="G192" s="65"/>
      <c r="H192" s="65"/>
      <c r="I192" s="65"/>
      <c r="J192" s="65"/>
      <c r="K192" s="56"/>
      <c r="L192" s="56"/>
      <c r="M192" s="56"/>
      <c r="N192" s="56"/>
      <c r="O192" s="12"/>
    </row>
    <row r="193" spans="1:15" s="9" customFormat="1" x14ac:dyDescent="0.25">
      <c r="A193" s="20"/>
      <c r="B193" s="26"/>
      <c r="C193" s="55"/>
      <c r="D193" s="55"/>
      <c r="E193" s="65"/>
      <c r="F193" s="65"/>
      <c r="G193" s="65"/>
      <c r="H193" s="65"/>
      <c r="I193" s="65"/>
      <c r="J193" s="65"/>
      <c r="K193" s="56"/>
      <c r="L193" s="56"/>
      <c r="M193" s="56"/>
      <c r="N193" s="56"/>
      <c r="O193" s="12"/>
    </row>
    <row r="194" spans="1:15" s="9" customFormat="1" x14ac:dyDescent="0.25">
      <c r="A194" s="20"/>
      <c r="B194" s="26"/>
      <c r="C194" s="55"/>
      <c r="D194" s="55"/>
      <c r="E194" s="65"/>
      <c r="F194" s="65"/>
      <c r="G194" s="65"/>
      <c r="H194" s="65"/>
      <c r="I194" s="65"/>
      <c r="J194" s="65"/>
      <c r="K194" s="56"/>
      <c r="L194" s="56"/>
      <c r="M194" s="56"/>
      <c r="N194" s="56"/>
      <c r="O194" s="12"/>
    </row>
    <row r="195" spans="1:15" s="9" customFormat="1" x14ac:dyDescent="0.25">
      <c r="A195" s="20"/>
      <c r="B195" s="26"/>
      <c r="C195" s="55"/>
      <c r="D195" s="55"/>
      <c r="E195" s="65"/>
      <c r="F195" s="65"/>
      <c r="G195" s="65"/>
      <c r="H195" s="65"/>
      <c r="I195" s="65"/>
      <c r="J195" s="65"/>
      <c r="K195" s="56"/>
      <c r="L195" s="56"/>
      <c r="M195" s="56"/>
      <c r="N195" s="56"/>
      <c r="O195" s="12"/>
    </row>
    <row r="196" spans="1:15" s="9" customFormat="1" x14ac:dyDescent="0.25">
      <c r="A196" s="20"/>
      <c r="B196" s="26"/>
      <c r="C196" s="55"/>
      <c r="D196" s="55"/>
      <c r="E196" s="65"/>
      <c r="F196" s="65"/>
      <c r="G196" s="65"/>
      <c r="H196" s="65"/>
      <c r="I196" s="65"/>
      <c r="J196" s="65"/>
      <c r="K196" s="56"/>
      <c r="L196" s="56"/>
      <c r="M196" s="56"/>
      <c r="N196" s="56"/>
      <c r="O196" s="12"/>
    </row>
    <row r="197" spans="1:15" s="9" customFormat="1" x14ac:dyDescent="0.25">
      <c r="A197" s="20"/>
      <c r="B197" s="26"/>
      <c r="C197" s="55"/>
      <c r="D197" s="55"/>
      <c r="E197" s="65"/>
      <c r="F197" s="65"/>
      <c r="G197" s="65"/>
      <c r="H197" s="65"/>
      <c r="I197" s="65"/>
      <c r="J197" s="65"/>
      <c r="K197" s="56"/>
      <c r="L197" s="56"/>
      <c r="M197" s="56"/>
      <c r="N197" s="56"/>
      <c r="O197" s="12"/>
    </row>
    <row r="198" spans="1:15" s="9" customFormat="1" x14ac:dyDescent="0.25">
      <c r="A198" s="20"/>
      <c r="B198" s="26"/>
      <c r="C198" s="55"/>
      <c r="D198" s="55"/>
      <c r="E198" s="65"/>
      <c r="F198" s="65"/>
      <c r="G198" s="65"/>
      <c r="H198" s="65"/>
      <c r="I198" s="65"/>
      <c r="J198" s="65"/>
      <c r="K198" s="56"/>
      <c r="L198" s="56"/>
      <c r="M198" s="56"/>
      <c r="N198" s="56"/>
      <c r="O198" s="12"/>
    </row>
    <row r="199" spans="1:15" s="9" customFormat="1" x14ac:dyDescent="0.25">
      <c r="A199" s="20"/>
      <c r="B199" s="26"/>
      <c r="C199" s="55"/>
      <c r="D199" s="55"/>
      <c r="E199" s="65"/>
      <c r="F199" s="65"/>
      <c r="G199" s="65"/>
      <c r="H199" s="65"/>
      <c r="I199" s="65"/>
      <c r="J199" s="65"/>
      <c r="K199" s="56"/>
      <c r="L199" s="56"/>
      <c r="M199" s="56"/>
      <c r="N199" s="56"/>
      <c r="O199" s="12"/>
    </row>
    <row r="200" spans="1:15" s="9" customFormat="1" x14ac:dyDescent="0.25">
      <c r="A200" s="20"/>
      <c r="B200" s="26"/>
      <c r="C200" s="55"/>
      <c r="D200" s="55"/>
      <c r="E200" s="65"/>
      <c r="F200" s="65"/>
      <c r="G200" s="65"/>
      <c r="H200" s="65"/>
      <c r="I200" s="65"/>
      <c r="J200" s="65"/>
      <c r="K200" s="56"/>
      <c r="L200" s="56"/>
      <c r="M200" s="56"/>
      <c r="N200" s="56"/>
      <c r="O200" s="12"/>
    </row>
    <row r="201" spans="1:15" s="9" customFormat="1" x14ac:dyDescent="0.25">
      <c r="A201" s="20"/>
      <c r="B201" s="26"/>
      <c r="C201" s="55"/>
      <c r="D201" s="55"/>
      <c r="E201" s="65"/>
      <c r="F201" s="65"/>
      <c r="G201" s="65"/>
      <c r="H201" s="65"/>
      <c r="I201" s="65"/>
      <c r="J201" s="65"/>
      <c r="K201" s="56"/>
      <c r="L201" s="56"/>
      <c r="M201" s="56"/>
      <c r="N201" s="56"/>
      <c r="O201" s="12"/>
    </row>
    <row r="202" spans="1:15" s="9" customFormat="1" x14ac:dyDescent="0.25">
      <c r="A202" s="20"/>
      <c r="B202" s="26"/>
      <c r="C202" s="55"/>
      <c r="D202" s="55"/>
      <c r="E202" s="65"/>
      <c r="F202" s="65"/>
      <c r="G202" s="65"/>
      <c r="H202" s="65"/>
      <c r="I202" s="65"/>
      <c r="J202" s="65"/>
      <c r="K202" s="56"/>
      <c r="L202" s="56"/>
      <c r="M202" s="56"/>
      <c r="N202" s="56"/>
      <c r="O202" s="12"/>
    </row>
    <row r="203" spans="1:15" s="9" customFormat="1" x14ac:dyDescent="0.25">
      <c r="A203" s="20"/>
      <c r="B203" s="26"/>
      <c r="C203" s="55"/>
      <c r="D203" s="55"/>
      <c r="E203" s="65"/>
      <c r="F203" s="65"/>
      <c r="G203" s="65"/>
      <c r="H203" s="65"/>
      <c r="I203" s="65"/>
      <c r="J203" s="65"/>
      <c r="K203" s="56"/>
      <c r="L203" s="56"/>
      <c r="M203" s="56"/>
      <c r="N203" s="56"/>
      <c r="O203" s="12"/>
    </row>
    <row r="204" spans="1:15" s="9" customFormat="1" x14ac:dyDescent="0.25">
      <c r="A204" s="20"/>
      <c r="B204" s="26"/>
      <c r="C204" s="55"/>
      <c r="D204" s="55"/>
      <c r="E204" s="65"/>
      <c r="F204" s="65"/>
      <c r="G204" s="65"/>
      <c r="H204" s="65"/>
      <c r="I204" s="65"/>
      <c r="J204" s="65"/>
      <c r="K204" s="56"/>
      <c r="L204" s="56"/>
      <c r="M204" s="56"/>
      <c r="N204" s="56"/>
      <c r="O204" s="12"/>
    </row>
    <row r="205" spans="1:15" s="9" customFormat="1" x14ac:dyDescent="0.25">
      <c r="A205" s="20"/>
      <c r="B205" s="26"/>
      <c r="C205" s="55"/>
      <c r="D205" s="55"/>
      <c r="E205" s="65"/>
      <c r="F205" s="65"/>
      <c r="G205" s="65"/>
      <c r="H205" s="65"/>
      <c r="I205" s="65"/>
      <c r="J205" s="65"/>
      <c r="K205" s="56"/>
      <c r="L205" s="56"/>
      <c r="M205" s="56"/>
      <c r="N205" s="56"/>
      <c r="O205" s="12"/>
    </row>
    <row r="206" spans="1:15" s="9" customFormat="1" x14ac:dyDescent="0.25">
      <c r="A206" s="20"/>
      <c r="B206" s="26"/>
      <c r="C206" s="55"/>
      <c r="D206" s="55"/>
      <c r="E206" s="65"/>
      <c r="F206" s="65"/>
      <c r="G206" s="65"/>
      <c r="H206" s="65"/>
      <c r="I206" s="65"/>
      <c r="J206" s="65"/>
      <c r="K206" s="56"/>
      <c r="L206" s="56"/>
      <c r="M206" s="56"/>
      <c r="N206" s="56"/>
      <c r="O206" s="12"/>
    </row>
    <row r="207" spans="1:15" s="9" customFormat="1" x14ac:dyDescent="0.25">
      <c r="A207" s="20"/>
      <c r="B207" s="26"/>
      <c r="C207" s="55"/>
      <c r="D207" s="55"/>
      <c r="E207" s="65"/>
      <c r="F207" s="65"/>
      <c r="G207" s="65"/>
      <c r="H207" s="65"/>
      <c r="I207" s="65"/>
      <c r="J207" s="65"/>
      <c r="K207" s="56"/>
      <c r="L207" s="56"/>
      <c r="M207" s="56"/>
      <c r="N207" s="56"/>
      <c r="O207" s="12"/>
    </row>
    <row r="208" spans="1:15" s="9" customFormat="1" x14ac:dyDescent="0.25">
      <c r="A208" s="20"/>
      <c r="B208" s="26"/>
      <c r="C208" s="55"/>
      <c r="D208" s="55"/>
      <c r="E208" s="65"/>
      <c r="F208" s="65"/>
      <c r="G208" s="65"/>
      <c r="H208" s="65"/>
      <c r="I208" s="65"/>
      <c r="J208" s="65"/>
      <c r="K208" s="56"/>
      <c r="L208" s="56"/>
      <c r="M208" s="56"/>
      <c r="N208" s="56"/>
      <c r="O208" s="12"/>
    </row>
    <row r="209" spans="1:15" s="9" customFormat="1" x14ac:dyDescent="0.25">
      <c r="A209" s="20"/>
      <c r="B209" s="26"/>
      <c r="C209" s="55"/>
      <c r="D209" s="55"/>
      <c r="E209" s="65"/>
      <c r="F209" s="65"/>
      <c r="G209" s="65"/>
      <c r="H209" s="65"/>
      <c r="I209" s="65"/>
      <c r="J209" s="65"/>
      <c r="K209" s="56"/>
      <c r="L209" s="56"/>
      <c r="M209" s="56"/>
      <c r="N209" s="56"/>
      <c r="O209" s="12"/>
    </row>
    <row r="210" spans="1:15" s="9" customFormat="1" x14ac:dyDescent="0.25">
      <c r="A210" s="20"/>
      <c r="B210" s="26"/>
      <c r="C210" s="55"/>
      <c r="D210" s="55"/>
      <c r="E210" s="65"/>
      <c r="F210" s="65"/>
      <c r="G210" s="65"/>
      <c r="H210" s="65"/>
      <c r="I210" s="65"/>
      <c r="J210" s="65"/>
      <c r="K210" s="56"/>
      <c r="L210" s="56"/>
      <c r="M210" s="56"/>
      <c r="N210" s="56"/>
      <c r="O210" s="12"/>
    </row>
    <row r="211" spans="1:15" s="9" customFormat="1" x14ac:dyDescent="0.25">
      <c r="A211" s="20"/>
      <c r="B211" s="26"/>
      <c r="C211" s="55"/>
      <c r="D211" s="55"/>
      <c r="E211" s="65"/>
      <c r="F211" s="65"/>
      <c r="G211" s="65"/>
      <c r="H211" s="65"/>
      <c r="I211" s="65"/>
      <c r="J211" s="65"/>
      <c r="K211" s="56"/>
      <c r="L211" s="56"/>
      <c r="M211" s="56"/>
      <c r="N211" s="56"/>
      <c r="O211" s="12"/>
    </row>
    <row r="212" spans="1:15" s="9" customFormat="1" x14ac:dyDescent="0.25">
      <c r="A212" s="20"/>
      <c r="B212" s="26"/>
      <c r="C212" s="55"/>
      <c r="D212" s="55"/>
      <c r="E212" s="65"/>
      <c r="F212" s="65"/>
      <c r="G212" s="65"/>
      <c r="H212" s="65"/>
      <c r="I212" s="65"/>
      <c r="J212" s="65"/>
      <c r="K212" s="56"/>
      <c r="L212" s="56"/>
      <c r="M212" s="56"/>
      <c r="N212" s="56"/>
      <c r="O212" s="12"/>
    </row>
    <row r="213" spans="1:15" s="9" customFormat="1" x14ac:dyDescent="0.25">
      <c r="A213" s="20"/>
      <c r="B213" s="26"/>
      <c r="C213" s="55"/>
      <c r="D213" s="55"/>
      <c r="E213" s="65"/>
      <c r="F213" s="65"/>
      <c r="G213" s="65"/>
      <c r="H213" s="65"/>
      <c r="I213" s="65"/>
      <c r="J213" s="65"/>
      <c r="K213" s="56"/>
      <c r="L213" s="56"/>
      <c r="M213" s="56"/>
      <c r="N213" s="56"/>
      <c r="O213" s="12"/>
    </row>
    <row r="214" spans="1:15" s="9" customFormat="1" x14ac:dyDescent="0.25">
      <c r="A214" s="20"/>
      <c r="B214" s="26"/>
      <c r="C214" s="55"/>
      <c r="D214" s="55"/>
      <c r="E214" s="65"/>
      <c r="F214" s="65"/>
      <c r="G214" s="65"/>
      <c r="H214" s="65"/>
      <c r="I214" s="65"/>
      <c r="J214" s="65"/>
      <c r="K214" s="56"/>
      <c r="L214" s="56"/>
      <c r="M214" s="56"/>
      <c r="N214" s="56"/>
      <c r="O214" s="12"/>
    </row>
    <row r="215" spans="1:15" s="9" customFormat="1" x14ac:dyDescent="0.25">
      <c r="A215" s="20"/>
      <c r="B215" s="26"/>
      <c r="C215" s="55"/>
      <c r="D215" s="55"/>
      <c r="E215" s="65"/>
      <c r="F215" s="65"/>
      <c r="G215" s="65"/>
      <c r="H215" s="65"/>
      <c r="I215" s="65"/>
      <c r="J215" s="65"/>
      <c r="K215" s="56"/>
      <c r="L215" s="56"/>
      <c r="M215" s="56"/>
      <c r="N215" s="56"/>
      <c r="O215" s="12"/>
    </row>
    <row r="216" spans="1:15" s="9" customFormat="1" x14ac:dyDescent="0.25">
      <c r="A216" s="20"/>
      <c r="B216" s="26"/>
      <c r="C216" s="55"/>
      <c r="D216" s="55"/>
      <c r="E216" s="65"/>
      <c r="F216" s="65"/>
      <c r="G216" s="65"/>
      <c r="H216" s="65"/>
      <c r="I216" s="65"/>
      <c r="J216" s="65"/>
      <c r="K216" s="56"/>
      <c r="L216" s="56"/>
      <c r="M216" s="56"/>
      <c r="N216" s="56"/>
      <c r="O216" s="12"/>
    </row>
    <row r="217" spans="1:15" s="9" customFormat="1" x14ac:dyDescent="0.25">
      <c r="A217" s="20"/>
      <c r="B217" s="26"/>
      <c r="C217" s="55"/>
      <c r="D217" s="55"/>
      <c r="E217" s="65"/>
      <c r="F217" s="65"/>
      <c r="G217" s="65"/>
      <c r="H217" s="65"/>
      <c r="I217" s="65"/>
      <c r="J217" s="65"/>
      <c r="K217" s="56"/>
      <c r="L217" s="56"/>
      <c r="M217" s="56"/>
      <c r="N217" s="56"/>
      <c r="O217" s="12"/>
    </row>
    <row r="218" spans="1:15" s="9" customFormat="1" x14ac:dyDescent="0.25">
      <c r="A218" s="20"/>
      <c r="B218" s="26"/>
      <c r="C218" s="55"/>
      <c r="D218" s="55"/>
      <c r="E218" s="65"/>
      <c r="F218" s="65"/>
      <c r="G218" s="65"/>
      <c r="H218" s="65"/>
      <c r="I218" s="65"/>
      <c r="J218" s="65"/>
      <c r="K218" s="56"/>
      <c r="L218" s="56"/>
      <c r="M218" s="56"/>
      <c r="N218" s="56"/>
      <c r="O218" s="12"/>
    </row>
    <row r="219" spans="1:15" s="9" customFormat="1" x14ac:dyDescent="0.25">
      <c r="A219" s="20"/>
      <c r="B219" s="26"/>
      <c r="C219" s="55"/>
      <c r="D219" s="55"/>
      <c r="E219" s="65"/>
      <c r="F219" s="65"/>
      <c r="G219" s="65"/>
      <c r="H219" s="65"/>
      <c r="I219" s="65"/>
      <c r="J219" s="65"/>
      <c r="K219" s="56"/>
      <c r="L219" s="56"/>
      <c r="M219" s="56"/>
      <c r="N219" s="56"/>
      <c r="O219" s="12"/>
    </row>
    <row r="220" spans="1:15" s="9" customFormat="1" x14ac:dyDescent="0.25">
      <c r="A220" s="20"/>
      <c r="B220" s="26"/>
      <c r="C220" s="55"/>
      <c r="D220" s="55"/>
      <c r="E220" s="65"/>
      <c r="F220" s="65"/>
      <c r="G220" s="65"/>
      <c r="H220" s="65"/>
      <c r="I220" s="65"/>
      <c r="J220" s="65"/>
      <c r="K220" s="56"/>
      <c r="L220" s="56"/>
      <c r="M220" s="56"/>
      <c r="N220" s="56"/>
      <c r="O220" s="12"/>
    </row>
    <row r="221" spans="1:15" s="9" customFormat="1" x14ac:dyDescent="0.25">
      <c r="A221" s="20"/>
      <c r="B221" s="26"/>
      <c r="C221" s="55"/>
      <c r="D221" s="55"/>
      <c r="E221" s="65"/>
      <c r="F221" s="65"/>
      <c r="G221" s="65"/>
      <c r="H221" s="65"/>
      <c r="I221" s="65"/>
      <c r="J221" s="65"/>
      <c r="K221" s="56"/>
      <c r="L221" s="56"/>
      <c r="M221" s="56"/>
      <c r="N221" s="56"/>
      <c r="O221" s="12"/>
    </row>
    <row r="222" spans="1:15" s="9" customFormat="1" x14ac:dyDescent="0.25">
      <c r="A222" s="20"/>
      <c r="B222" s="26"/>
      <c r="C222" s="55"/>
      <c r="D222" s="55"/>
      <c r="E222" s="65"/>
      <c r="F222" s="65"/>
      <c r="G222" s="65"/>
      <c r="H222" s="65"/>
      <c r="I222" s="65"/>
      <c r="J222" s="65"/>
      <c r="K222" s="56"/>
      <c r="L222" s="56"/>
      <c r="M222" s="56"/>
      <c r="N222" s="56"/>
      <c r="O222" s="12"/>
    </row>
    <row r="223" spans="1:15" s="9" customFormat="1" x14ac:dyDescent="0.25">
      <c r="A223" s="20"/>
      <c r="B223" s="26"/>
      <c r="C223" s="55"/>
      <c r="D223" s="55"/>
      <c r="E223" s="65"/>
      <c r="F223" s="65"/>
      <c r="G223" s="65"/>
      <c r="H223" s="65"/>
      <c r="I223" s="65"/>
      <c r="J223" s="65"/>
      <c r="K223" s="56"/>
      <c r="L223" s="56"/>
      <c r="M223" s="56"/>
      <c r="N223" s="56"/>
      <c r="O223" s="12"/>
    </row>
    <row r="224" spans="1:15" s="9" customFormat="1" x14ac:dyDescent="0.25">
      <c r="A224" s="20"/>
      <c r="B224" s="26"/>
      <c r="C224" s="55"/>
      <c r="D224" s="55"/>
      <c r="E224" s="65"/>
      <c r="F224" s="65"/>
      <c r="G224" s="65"/>
      <c r="H224" s="65"/>
      <c r="I224" s="65"/>
      <c r="J224" s="65"/>
      <c r="K224" s="56"/>
      <c r="L224" s="56"/>
      <c r="M224" s="56"/>
      <c r="N224" s="56"/>
      <c r="O224" s="12"/>
    </row>
    <row r="225" spans="1:15" s="9" customFormat="1" x14ac:dyDescent="0.25">
      <c r="A225" s="20"/>
      <c r="B225" s="26"/>
      <c r="C225" s="55"/>
      <c r="D225" s="55"/>
      <c r="E225" s="65"/>
      <c r="F225" s="65"/>
      <c r="G225" s="65"/>
      <c r="H225" s="65"/>
      <c r="I225" s="65"/>
      <c r="J225" s="65"/>
      <c r="K225" s="56"/>
      <c r="L225" s="56"/>
      <c r="M225" s="56"/>
      <c r="N225" s="56"/>
      <c r="O225" s="12"/>
    </row>
    <row r="226" spans="1:15" s="9" customFormat="1" x14ac:dyDescent="0.25">
      <c r="A226" s="20"/>
      <c r="B226" s="26"/>
      <c r="C226" s="55"/>
      <c r="D226" s="55"/>
      <c r="E226" s="65"/>
      <c r="F226" s="65"/>
      <c r="G226" s="65"/>
      <c r="H226" s="65"/>
      <c r="I226" s="65"/>
      <c r="J226" s="65"/>
      <c r="K226" s="56"/>
      <c r="L226" s="56"/>
      <c r="M226" s="56"/>
      <c r="N226" s="56"/>
      <c r="O226" s="12"/>
    </row>
    <row r="227" spans="1:15" s="9" customFormat="1" x14ac:dyDescent="0.25">
      <c r="A227" s="20"/>
      <c r="B227" s="26"/>
      <c r="C227" s="55"/>
      <c r="D227" s="55"/>
      <c r="E227" s="65"/>
      <c r="F227" s="65"/>
      <c r="G227" s="65"/>
      <c r="H227" s="65"/>
      <c r="I227" s="65"/>
      <c r="J227" s="65"/>
      <c r="K227" s="56"/>
      <c r="L227" s="56"/>
      <c r="M227" s="56"/>
      <c r="N227" s="56"/>
      <c r="O227" s="12"/>
    </row>
    <row r="228" spans="1:15" s="9" customFormat="1" x14ac:dyDescent="0.25">
      <c r="A228" s="20"/>
      <c r="B228" s="26"/>
      <c r="C228" s="55"/>
      <c r="D228" s="55"/>
      <c r="E228" s="65"/>
      <c r="F228" s="65"/>
      <c r="G228" s="65"/>
      <c r="H228" s="65"/>
      <c r="I228" s="65"/>
      <c r="J228" s="65"/>
      <c r="K228" s="56"/>
      <c r="L228" s="56"/>
      <c r="M228" s="56"/>
      <c r="N228" s="56"/>
      <c r="O228" s="12"/>
    </row>
    <row r="229" spans="1:15" s="9" customFormat="1" x14ac:dyDescent="0.25">
      <c r="A229" s="20"/>
      <c r="B229" s="26"/>
      <c r="C229" s="55"/>
      <c r="D229" s="55"/>
      <c r="E229" s="65"/>
      <c r="F229" s="65"/>
      <c r="G229" s="65"/>
      <c r="H229" s="65"/>
      <c r="I229" s="65"/>
      <c r="J229" s="65"/>
      <c r="K229" s="56"/>
      <c r="L229" s="56"/>
      <c r="M229" s="56"/>
      <c r="N229" s="56"/>
      <c r="O229" s="12"/>
    </row>
    <row r="230" spans="1:15" s="9" customFormat="1" x14ac:dyDescent="0.25">
      <c r="A230" s="20"/>
      <c r="B230" s="26"/>
      <c r="C230" s="55"/>
      <c r="D230" s="55"/>
      <c r="E230" s="65"/>
      <c r="F230" s="65"/>
      <c r="G230" s="65"/>
      <c r="H230" s="65"/>
      <c r="I230" s="65"/>
      <c r="J230" s="65"/>
      <c r="K230" s="56"/>
      <c r="L230" s="56"/>
      <c r="M230" s="56"/>
      <c r="N230" s="56"/>
      <c r="O230" s="12"/>
    </row>
    <row r="231" spans="1:15" s="9" customFormat="1" x14ac:dyDescent="0.25">
      <c r="A231" s="20"/>
      <c r="B231" s="26"/>
      <c r="C231" s="55"/>
      <c r="D231" s="55"/>
      <c r="E231" s="65"/>
      <c r="F231" s="65"/>
      <c r="G231" s="65"/>
      <c r="H231" s="65"/>
      <c r="I231" s="65"/>
      <c r="J231" s="65"/>
      <c r="K231" s="56"/>
      <c r="L231" s="56"/>
      <c r="M231" s="56"/>
      <c r="N231" s="56"/>
      <c r="O231" s="12"/>
    </row>
    <row r="232" spans="1:15" s="9" customFormat="1" x14ac:dyDescent="0.25">
      <c r="A232" s="20"/>
      <c r="B232" s="26"/>
      <c r="C232" s="55"/>
      <c r="D232" s="55"/>
      <c r="E232" s="65"/>
      <c r="F232" s="65"/>
      <c r="G232" s="65"/>
      <c r="H232" s="65"/>
      <c r="I232" s="65"/>
      <c r="J232" s="65"/>
      <c r="K232" s="56"/>
      <c r="L232" s="56"/>
      <c r="M232" s="56"/>
      <c r="N232" s="56"/>
      <c r="O232" s="12"/>
    </row>
    <row r="233" spans="1:15" s="9" customFormat="1" x14ac:dyDescent="0.25">
      <c r="A233" s="20"/>
      <c r="B233" s="26"/>
      <c r="C233" s="55"/>
      <c r="D233" s="55"/>
      <c r="E233" s="65"/>
      <c r="F233" s="65"/>
      <c r="G233" s="65"/>
      <c r="H233" s="65"/>
      <c r="I233" s="65"/>
      <c r="J233" s="65"/>
      <c r="K233" s="56"/>
      <c r="L233" s="56"/>
      <c r="M233" s="56"/>
      <c r="N233" s="56"/>
      <c r="O233" s="12"/>
    </row>
    <row r="234" spans="1:15" s="9" customFormat="1" x14ac:dyDescent="0.25">
      <c r="A234" s="20"/>
      <c r="B234" s="26"/>
      <c r="C234" s="55"/>
      <c r="D234" s="55"/>
      <c r="E234" s="65"/>
      <c r="F234" s="65"/>
      <c r="G234" s="65"/>
      <c r="H234" s="65"/>
      <c r="I234" s="65"/>
      <c r="J234" s="65"/>
      <c r="K234" s="56"/>
      <c r="L234" s="56"/>
      <c r="M234" s="56"/>
      <c r="N234" s="56"/>
      <c r="O234" s="12"/>
    </row>
    <row r="235" spans="1:15" s="9" customFormat="1" x14ac:dyDescent="0.25">
      <c r="A235" s="20"/>
      <c r="B235" s="26"/>
      <c r="C235" s="55"/>
      <c r="D235" s="55"/>
      <c r="E235" s="65"/>
      <c r="F235" s="65"/>
      <c r="G235" s="65"/>
      <c r="H235" s="65"/>
      <c r="I235" s="65"/>
      <c r="J235" s="65"/>
      <c r="K235" s="56"/>
      <c r="L235" s="56"/>
      <c r="M235" s="56"/>
      <c r="N235" s="56"/>
      <c r="O235" s="12"/>
    </row>
    <row r="236" spans="1:15" s="9" customFormat="1" x14ac:dyDescent="0.25">
      <c r="A236" s="20"/>
      <c r="B236" s="26"/>
      <c r="C236" s="55"/>
      <c r="D236" s="55"/>
      <c r="E236" s="65"/>
      <c r="F236" s="65"/>
      <c r="G236" s="65"/>
      <c r="H236" s="65"/>
      <c r="I236" s="65"/>
      <c r="J236" s="65"/>
      <c r="K236" s="56"/>
      <c r="L236" s="56"/>
      <c r="M236" s="56"/>
      <c r="N236" s="56"/>
      <c r="O236" s="12"/>
    </row>
    <row r="237" spans="1:15" s="9" customFormat="1" x14ac:dyDescent="0.25">
      <c r="A237" s="20"/>
      <c r="B237" s="26"/>
      <c r="C237" s="55"/>
      <c r="D237" s="55"/>
      <c r="E237" s="65"/>
      <c r="F237" s="65"/>
      <c r="G237" s="65"/>
      <c r="H237" s="65"/>
      <c r="I237" s="65"/>
      <c r="J237" s="65"/>
      <c r="K237" s="56"/>
      <c r="L237" s="56"/>
      <c r="M237" s="56"/>
      <c r="N237" s="56"/>
      <c r="O237" s="12"/>
    </row>
    <row r="238" spans="1:15" s="9" customFormat="1" x14ac:dyDescent="0.25">
      <c r="A238" s="20"/>
      <c r="B238" s="26"/>
      <c r="C238" s="55"/>
      <c r="D238" s="55"/>
      <c r="E238" s="65"/>
      <c r="F238" s="65"/>
      <c r="G238" s="65"/>
      <c r="H238" s="65"/>
      <c r="I238" s="65"/>
      <c r="J238" s="65"/>
      <c r="K238" s="56"/>
      <c r="L238" s="56"/>
      <c r="M238" s="56"/>
      <c r="N238" s="56"/>
      <c r="O238" s="12"/>
    </row>
    <row r="239" spans="1:15" s="9" customFormat="1" x14ac:dyDescent="0.25">
      <c r="A239" s="20"/>
      <c r="B239" s="26"/>
      <c r="C239" s="55"/>
      <c r="D239" s="55"/>
      <c r="E239" s="65"/>
      <c r="F239" s="65"/>
      <c r="G239" s="65"/>
      <c r="H239" s="65"/>
      <c r="I239" s="65"/>
      <c r="J239" s="65"/>
      <c r="K239" s="56"/>
      <c r="L239" s="56"/>
      <c r="M239" s="56"/>
      <c r="N239" s="56"/>
      <c r="O239" s="12"/>
    </row>
    <row r="240" spans="1:15" s="9" customFormat="1" x14ac:dyDescent="0.25">
      <c r="A240" s="20"/>
      <c r="B240" s="26"/>
      <c r="C240" s="55"/>
      <c r="D240" s="55"/>
      <c r="E240" s="65"/>
      <c r="F240" s="65"/>
      <c r="G240" s="65"/>
      <c r="H240" s="65"/>
      <c r="I240" s="65"/>
      <c r="J240" s="65"/>
      <c r="K240" s="56"/>
      <c r="L240" s="56"/>
      <c r="M240" s="56"/>
      <c r="N240" s="56"/>
      <c r="O240" s="12"/>
    </row>
    <row r="241" spans="1:15" s="9" customFormat="1" x14ac:dyDescent="0.25">
      <c r="A241" s="20"/>
      <c r="B241" s="26"/>
      <c r="C241" s="55"/>
      <c r="D241" s="55"/>
      <c r="E241" s="65"/>
      <c r="F241" s="65"/>
      <c r="G241" s="65"/>
      <c r="H241" s="65"/>
      <c r="I241" s="65"/>
      <c r="J241" s="65"/>
      <c r="K241" s="56"/>
      <c r="L241" s="56"/>
      <c r="M241" s="56"/>
      <c r="N241" s="56"/>
      <c r="O241" s="12"/>
    </row>
    <row r="242" spans="1:15" s="9" customFormat="1" x14ac:dyDescent="0.25">
      <c r="A242" s="20"/>
      <c r="B242" s="26"/>
      <c r="C242" s="55"/>
      <c r="D242" s="55"/>
      <c r="E242" s="65"/>
      <c r="F242" s="65"/>
      <c r="G242" s="65"/>
      <c r="H242" s="65"/>
      <c r="I242" s="65"/>
      <c r="J242" s="65"/>
      <c r="K242" s="56"/>
      <c r="L242" s="56"/>
      <c r="M242" s="56"/>
      <c r="N242" s="56"/>
      <c r="O242" s="12"/>
    </row>
    <row r="243" spans="1:15" s="9" customFormat="1" x14ac:dyDescent="0.25">
      <c r="A243" s="20"/>
      <c r="B243" s="26"/>
      <c r="C243" s="55"/>
      <c r="D243" s="55"/>
      <c r="E243" s="65"/>
      <c r="F243" s="65"/>
      <c r="G243" s="65"/>
      <c r="H243" s="65"/>
      <c r="I243" s="65"/>
      <c r="J243" s="65"/>
      <c r="K243" s="56"/>
      <c r="L243" s="56"/>
      <c r="M243" s="56"/>
      <c r="N243" s="56"/>
      <c r="O243" s="12"/>
    </row>
    <row r="244" spans="1:15" s="9" customFormat="1" x14ac:dyDescent="0.25">
      <c r="A244" s="20"/>
      <c r="B244" s="26"/>
      <c r="C244" s="55"/>
      <c r="D244" s="55"/>
      <c r="E244" s="65"/>
      <c r="F244" s="65"/>
      <c r="G244" s="65"/>
      <c r="H244" s="65"/>
      <c r="I244" s="65"/>
      <c r="J244" s="65"/>
      <c r="K244" s="56"/>
      <c r="L244" s="56"/>
      <c r="M244" s="56"/>
      <c r="N244" s="56"/>
      <c r="O244" s="12"/>
    </row>
    <row r="245" spans="1:15" s="9" customFormat="1" x14ac:dyDescent="0.25">
      <c r="A245" s="20"/>
      <c r="B245" s="26"/>
      <c r="C245" s="55"/>
      <c r="D245" s="55"/>
      <c r="E245" s="65"/>
      <c r="F245" s="65"/>
      <c r="G245" s="65"/>
      <c r="H245" s="65"/>
      <c r="I245" s="65"/>
      <c r="J245" s="65"/>
      <c r="K245" s="56"/>
      <c r="L245" s="56"/>
      <c r="M245" s="56"/>
      <c r="N245" s="56"/>
      <c r="O245" s="12"/>
    </row>
    <row r="246" spans="1:15" s="9" customFormat="1" x14ac:dyDescent="0.25">
      <c r="A246" s="20"/>
      <c r="B246" s="26"/>
      <c r="C246" s="55"/>
      <c r="D246" s="55"/>
      <c r="E246" s="65"/>
      <c r="F246" s="65"/>
      <c r="G246" s="65"/>
      <c r="H246" s="65"/>
      <c r="I246" s="65"/>
      <c r="J246" s="65"/>
      <c r="K246" s="56"/>
      <c r="L246" s="56"/>
      <c r="M246" s="56"/>
      <c r="N246" s="56"/>
      <c r="O246" s="12"/>
    </row>
    <row r="247" spans="1:15" s="9" customFormat="1" x14ac:dyDescent="0.25">
      <c r="A247" s="20"/>
      <c r="B247" s="26"/>
      <c r="C247" s="55"/>
      <c r="D247" s="55"/>
      <c r="E247" s="65"/>
      <c r="F247" s="65"/>
      <c r="G247" s="65"/>
      <c r="H247" s="65"/>
      <c r="I247" s="65"/>
      <c r="J247" s="65"/>
      <c r="K247" s="56"/>
      <c r="L247" s="56"/>
      <c r="M247" s="56"/>
      <c r="N247" s="56"/>
      <c r="O247" s="12"/>
    </row>
    <row r="248" spans="1:15" s="9" customFormat="1" x14ac:dyDescent="0.25">
      <c r="A248" s="20"/>
      <c r="B248" s="26"/>
      <c r="C248" s="55"/>
      <c r="D248" s="55"/>
      <c r="E248" s="65"/>
      <c r="F248" s="65"/>
      <c r="G248" s="65"/>
      <c r="H248" s="65"/>
      <c r="I248" s="65"/>
      <c r="J248" s="65"/>
      <c r="K248" s="56"/>
      <c r="L248" s="56"/>
      <c r="M248" s="56"/>
      <c r="N248" s="56"/>
      <c r="O248" s="12"/>
    </row>
    <row r="249" spans="1:15" s="9" customFormat="1" x14ac:dyDescent="0.25">
      <c r="A249" s="20"/>
      <c r="B249" s="26"/>
      <c r="C249" s="55"/>
      <c r="D249" s="55"/>
      <c r="E249" s="65"/>
      <c r="F249" s="65"/>
      <c r="G249" s="65"/>
      <c r="H249" s="65"/>
      <c r="I249" s="65"/>
      <c r="J249" s="65"/>
      <c r="K249" s="56"/>
      <c r="L249" s="56"/>
      <c r="M249" s="56"/>
      <c r="N249" s="56"/>
      <c r="O249" s="12"/>
    </row>
    <row r="250" spans="1:15" s="9" customFormat="1" x14ac:dyDescent="0.25">
      <c r="A250" s="20"/>
      <c r="B250" s="26"/>
      <c r="C250" s="55"/>
      <c r="D250" s="55"/>
      <c r="E250" s="65"/>
      <c r="F250" s="65"/>
      <c r="G250" s="65"/>
      <c r="H250" s="65"/>
      <c r="I250" s="65"/>
      <c r="J250" s="65"/>
      <c r="K250" s="56"/>
      <c r="L250" s="56"/>
      <c r="M250" s="56"/>
      <c r="N250" s="56"/>
      <c r="O250" s="12"/>
    </row>
    <row r="251" spans="1:15" s="9" customFormat="1" x14ac:dyDescent="0.25">
      <c r="A251" s="20"/>
      <c r="B251" s="26"/>
      <c r="C251" s="55"/>
      <c r="D251" s="55"/>
      <c r="E251" s="65"/>
      <c r="F251" s="65"/>
      <c r="G251" s="65"/>
      <c r="H251" s="65"/>
      <c r="I251" s="65"/>
      <c r="J251" s="65"/>
      <c r="K251" s="56"/>
      <c r="L251" s="56"/>
      <c r="M251" s="56"/>
      <c r="N251" s="56"/>
      <c r="O251" s="12"/>
    </row>
    <row r="252" spans="1:15" s="9" customFormat="1" x14ac:dyDescent="0.25">
      <c r="A252" s="20"/>
      <c r="B252" s="26"/>
      <c r="C252" s="55"/>
      <c r="D252" s="55"/>
      <c r="E252" s="65"/>
      <c r="F252" s="65"/>
      <c r="G252" s="65"/>
      <c r="H252" s="65"/>
      <c r="I252" s="65"/>
      <c r="J252" s="65"/>
      <c r="K252" s="56"/>
      <c r="L252" s="56"/>
      <c r="M252" s="56"/>
      <c r="N252" s="56"/>
      <c r="O252" s="12"/>
    </row>
    <row r="253" spans="1:15" s="9" customFormat="1" x14ac:dyDescent="0.25">
      <c r="A253" s="20"/>
      <c r="B253" s="26"/>
      <c r="C253" s="55"/>
      <c r="D253" s="55"/>
      <c r="E253" s="65"/>
      <c r="F253" s="65"/>
      <c r="G253" s="65"/>
      <c r="H253" s="65"/>
      <c r="I253" s="65"/>
      <c r="J253" s="65"/>
      <c r="K253" s="56"/>
      <c r="L253" s="56"/>
      <c r="M253" s="56"/>
      <c r="N253" s="56"/>
      <c r="O253" s="12"/>
    </row>
    <row r="254" spans="1:15" s="9" customFormat="1" x14ac:dyDescent="0.25">
      <c r="A254" s="20"/>
      <c r="B254" s="26"/>
      <c r="C254" s="55"/>
      <c r="D254" s="55"/>
      <c r="E254" s="65"/>
      <c r="F254" s="65"/>
      <c r="G254" s="65"/>
      <c r="H254" s="65"/>
      <c r="I254" s="65"/>
      <c r="J254" s="65"/>
      <c r="K254" s="56"/>
      <c r="L254" s="56"/>
      <c r="M254" s="56"/>
      <c r="N254" s="56"/>
      <c r="O254" s="12"/>
    </row>
    <row r="255" spans="1:15" s="9" customFormat="1" x14ac:dyDescent="0.25">
      <c r="A255" s="20"/>
      <c r="B255" s="26"/>
      <c r="C255" s="55"/>
      <c r="D255" s="55"/>
      <c r="E255" s="65"/>
      <c r="F255" s="65"/>
      <c r="G255" s="65"/>
      <c r="H255" s="65"/>
      <c r="I255" s="65"/>
      <c r="J255" s="65"/>
      <c r="K255" s="56"/>
      <c r="L255" s="56"/>
      <c r="M255" s="56"/>
      <c r="N255" s="56"/>
      <c r="O255" s="12"/>
    </row>
    <row r="256" spans="1:15" s="9" customFormat="1" x14ac:dyDescent="0.25">
      <c r="A256" s="20"/>
      <c r="B256" s="26"/>
      <c r="C256" s="55"/>
      <c r="D256" s="55"/>
      <c r="E256" s="65"/>
      <c r="F256" s="65"/>
      <c r="G256" s="65"/>
      <c r="H256" s="65"/>
      <c r="I256" s="65"/>
      <c r="J256" s="65"/>
      <c r="K256" s="56"/>
      <c r="L256" s="56"/>
      <c r="M256" s="56"/>
      <c r="N256" s="56"/>
      <c r="O256" s="12"/>
    </row>
    <row r="257" spans="1:15" s="9" customFormat="1" x14ac:dyDescent="0.25">
      <c r="A257" s="20"/>
      <c r="B257" s="26"/>
      <c r="C257" s="55"/>
      <c r="D257" s="55"/>
      <c r="E257" s="65"/>
      <c r="F257" s="65"/>
      <c r="G257" s="65"/>
      <c r="H257" s="65"/>
      <c r="I257" s="65"/>
      <c r="J257" s="65"/>
      <c r="K257" s="56"/>
      <c r="L257" s="56"/>
      <c r="M257" s="56"/>
      <c r="N257" s="56"/>
      <c r="O257" s="12"/>
    </row>
    <row r="258" spans="1:15" s="9" customFormat="1" x14ac:dyDescent="0.25">
      <c r="A258" s="20"/>
      <c r="B258" s="26"/>
      <c r="C258" s="55"/>
      <c r="D258" s="55"/>
      <c r="E258" s="65"/>
      <c r="F258" s="65"/>
      <c r="G258" s="65"/>
      <c r="H258" s="65"/>
      <c r="I258" s="65"/>
      <c r="J258" s="65"/>
      <c r="K258" s="56"/>
      <c r="L258" s="56"/>
      <c r="M258" s="56"/>
      <c r="N258" s="56"/>
      <c r="O258" s="12"/>
    </row>
    <row r="259" spans="1:15" s="9" customFormat="1" x14ac:dyDescent="0.25">
      <c r="A259" s="20"/>
      <c r="B259" s="26"/>
      <c r="C259" s="55"/>
      <c r="D259" s="55"/>
      <c r="E259" s="65"/>
      <c r="F259" s="65"/>
      <c r="G259" s="65"/>
      <c r="H259" s="65"/>
      <c r="I259" s="65"/>
      <c r="J259" s="65"/>
      <c r="K259" s="56"/>
      <c r="L259" s="56"/>
      <c r="M259" s="56"/>
      <c r="N259" s="56"/>
      <c r="O259" s="12"/>
    </row>
    <row r="260" spans="1:15" s="9" customFormat="1" x14ac:dyDescent="0.25">
      <c r="A260" s="20"/>
      <c r="B260" s="26"/>
      <c r="C260" s="55"/>
      <c r="D260" s="55"/>
      <c r="E260" s="65"/>
      <c r="F260" s="65"/>
      <c r="G260" s="65"/>
      <c r="H260" s="65"/>
      <c r="I260" s="65"/>
      <c r="J260" s="65"/>
      <c r="K260" s="56"/>
      <c r="L260" s="56"/>
      <c r="M260" s="56"/>
      <c r="N260" s="56"/>
      <c r="O260" s="12"/>
    </row>
    <row r="261" spans="1:15" s="9" customFormat="1" x14ac:dyDescent="0.25">
      <c r="A261" s="20"/>
      <c r="B261" s="26"/>
      <c r="C261" s="55"/>
      <c r="D261" s="55"/>
      <c r="E261" s="65"/>
      <c r="F261" s="65"/>
      <c r="G261" s="65"/>
      <c r="H261" s="65"/>
      <c r="I261" s="65"/>
      <c r="J261" s="65"/>
      <c r="K261" s="56"/>
      <c r="L261" s="56"/>
      <c r="M261" s="56"/>
      <c r="N261" s="56"/>
      <c r="O261" s="12"/>
    </row>
    <row r="262" spans="1:15" s="9" customFormat="1" x14ac:dyDescent="0.25">
      <c r="A262" s="20"/>
      <c r="B262" s="26"/>
      <c r="C262" s="55"/>
      <c r="D262" s="55"/>
      <c r="E262" s="65"/>
      <c r="F262" s="65"/>
      <c r="G262" s="65"/>
      <c r="H262" s="65"/>
      <c r="I262" s="65"/>
      <c r="J262" s="65"/>
      <c r="K262" s="56"/>
      <c r="L262" s="56"/>
      <c r="M262" s="56"/>
      <c r="N262" s="56"/>
      <c r="O262" s="12"/>
    </row>
    <row r="263" spans="1:15" s="9" customFormat="1" x14ac:dyDescent="0.25">
      <c r="A263" s="20"/>
      <c r="B263" s="26"/>
      <c r="C263" s="55"/>
      <c r="D263" s="55"/>
      <c r="E263" s="65"/>
      <c r="F263" s="65"/>
      <c r="G263" s="65"/>
      <c r="H263" s="65"/>
      <c r="I263" s="65"/>
      <c r="J263" s="65"/>
      <c r="K263" s="56"/>
      <c r="L263" s="56"/>
      <c r="M263" s="56"/>
      <c r="N263" s="56"/>
      <c r="O263" s="12"/>
    </row>
    <row r="264" spans="1:15" s="9" customFormat="1" x14ac:dyDescent="0.25">
      <c r="A264" s="20"/>
      <c r="B264" s="26"/>
      <c r="C264" s="55"/>
      <c r="D264" s="55"/>
      <c r="E264" s="65"/>
      <c r="F264" s="65"/>
      <c r="G264" s="65"/>
      <c r="H264" s="65"/>
      <c r="I264" s="65"/>
      <c r="J264" s="65"/>
      <c r="K264" s="56"/>
      <c r="L264" s="56"/>
      <c r="M264" s="56"/>
      <c r="N264" s="56"/>
      <c r="O264" s="12"/>
    </row>
    <row r="265" spans="1:15" s="9" customFormat="1" x14ac:dyDescent="0.25">
      <c r="A265" s="20"/>
      <c r="B265" s="26"/>
      <c r="C265" s="55"/>
      <c r="D265" s="55"/>
      <c r="E265" s="65"/>
      <c r="F265" s="65"/>
      <c r="G265" s="65"/>
      <c r="H265" s="65"/>
      <c r="I265" s="65"/>
      <c r="J265" s="65"/>
      <c r="K265" s="56"/>
      <c r="L265" s="56"/>
      <c r="M265" s="56"/>
      <c r="N265" s="56"/>
      <c r="O265" s="12"/>
    </row>
    <row r="266" spans="1:15" s="9" customFormat="1" x14ac:dyDescent="0.25">
      <c r="A266" s="20"/>
      <c r="B266" s="26"/>
      <c r="C266" s="55"/>
      <c r="D266" s="55"/>
      <c r="E266" s="65"/>
      <c r="F266" s="65"/>
      <c r="G266" s="65"/>
      <c r="H266" s="65"/>
      <c r="I266" s="65"/>
      <c r="J266" s="65"/>
      <c r="K266" s="56"/>
      <c r="L266" s="56"/>
      <c r="M266" s="56"/>
      <c r="N266" s="56"/>
      <c r="O266" s="12"/>
    </row>
    <row r="267" spans="1:15" s="9" customFormat="1" x14ac:dyDescent="0.25">
      <c r="A267" s="20"/>
      <c r="B267" s="26"/>
      <c r="C267" s="55"/>
      <c r="D267" s="55"/>
      <c r="E267" s="65"/>
      <c r="F267" s="65"/>
      <c r="G267" s="65"/>
      <c r="H267" s="65"/>
      <c r="I267" s="65"/>
      <c r="J267" s="65"/>
      <c r="K267" s="56"/>
      <c r="L267" s="56"/>
      <c r="M267" s="56"/>
      <c r="N267" s="56"/>
      <c r="O267" s="12"/>
    </row>
    <row r="268" spans="1:15" s="9" customFormat="1" x14ac:dyDescent="0.25">
      <c r="A268" s="20"/>
      <c r="B268" s="26"/>
      <c r="C268" s="55"/>
      <c r="D268" s="55"/>
      <c r="E268" s="65"/>
      <c r="F268" s="65"/>
      <c r="G268" s="65"/>
      <c r="H268" s="65"/>
      <c r="I268" s="65"/>
      <c r="J268" s="65"/>
      <c r="K268" s="56"/>
      <c r="L268" s="56"/>
      <c r="M268" s="56"/>
      <c r="N268" s="56"/>
      <c r="O268" s="12"/>
    </row>
    <row r="269" spans="1:15" s="9" customFormat="1" x14ac:dyDescent="0.25">
      <c r="A269" s="20"/>
      <c r="B269" s="26"/>
      <c r="C269" s="55"/>
      <c r="D269" s="55"/>
      <c r="E269" s="65"/>
      <c r="F269" s="65"/>
      <c r="G269" s="65"/>
      <c r="H269" s="65"/>
      <c r="I269" s="65"/>
      <c r="J269" s="65"/>
      <c r="K269" s="56"/>
      <c r="L269" s="56"/>
      <c r="M269" s="56"/>
      <c r="N269" s="56"/>
      <c r="O269" s="12"/>
    </row>
    <row r="270" spans="1:15" s="9" customFormat="1" x14ac:dyDescent="0.25">
      <c r="A270" s="20"/>
      <c r="B270" s="26"/>
      <c r="C270" s="55"/>
      <c r="D270" s="55"/>
      <c r="E270" s="65"/>
      <c r="F270" s="65"/>
      <c r="G270" s="65"/>
      <c r="H270" s="65"/>
      <c r="I270" s="65"/>
      <c r="J270" s="65"/>
      <c r="K270" s="56"/>
      <c r="L270" s="56"/>
      <c r="M270" s="56"/>
      <c r="N270" s="56"/>
      <c r="O270" s="12"/>
    </row>
    <row r="271" spans="1:15" s="9" customFormat="1" x14ac:dyDescent="0.25">
      <c r="A271" s="20"/>
      <c r="B271" s="26"/>
      <c r="C271" s="55"/>
      <c r="D271" s="55"/>
      <c r="E271" s="65"/>
      <c r="F271" s="65"/>
      <c r="G271" s="65"/>
      <c r="H271" s="65"/>
      <c r="I271" s="65"/>
      <c r="J271" s="65"/>
      <c r="K271" s="56"/>
      <c r="L271" s="56"/>
      <c r="M271" s="56"/>
      <c r="N271" s="56"/>
      <c r="O271" s="12"/>
    </row>
    <row r="272" spans="1:15" s="9" customFormat="1" x14ac:dyDescent="0.25">
      <c r="A272" s="20"/>
      <c r="B272" s="26"/>
      <c r="C272" s="55"/>
      <c r="D272" s="55"/>
      <c r="E272" s="65"/>
      <c r="F272" s="65"/>
      <c r="G272" s="65"/>
      <c r="H272" s="65"/>
      <c r="I272" s="65"/>
      <c r="J272" s="65"/>
      <c r="K272" s="56"/>
      <c r="L272" s="56"/>
      <c r="M272" s="56"/>
      <c r="N272" s="56"/>
      <c r="O272" s="12"/>
    </row>
    <row r="273" spans="1:15" s="9" customFormat="1" x14ac:dyDescent="0.25">
      <c r="A273" s="20"/>
      <c r="B273" s="26"/>
      <c r="C273" s="55"/>
      <c r="D273" s="55"/>
      <c r="E273" s="65"/>
      <c r="F273" s="65"/>
      <c r="G273" s="65"/>
      <c r="H273" s="65"/>
      <c r="I273" s="65"/>
      <c r="J273" s="65"/>
      <c r="K273" s="56"/>
      <c r="L273" s="56"/>
      <c r="M273" s="56"/>
      <c r="N273" s="56"/>
      <c r="O273" s="12"/>
    </row>
    <row r="274" spans="1:15" s="9" customFormat="1" x14ac:dyDescent="0.25">
      <c r="A274" s="20"/>
      <c r="B274" s="26"/>
      <c r="C274" s="55"/>
      <c r="D274" s="55"/>
      <c r="E274" s="65"/>
      <c r="F274" s="65"/>
      <c r="G274" s="65"/>
      <c r="H274" s="65"/>
      <c r="I274" s="65"/>
      <c r="J274" s="65"/>
      <c r="K274" s="56"/>
      <c r="L274" s="56"/>
      <c r="M274" s="56"/>
      <c r="N274" s="56"/>
      <c r="O274" s="12"/>
    </row>
    <row r="275" spans="1:15" s="9" customFormat="1" x14ac:dyDescent="0.25">
      <c r="A275" s="20"/>
      <c r="B275" s="26"/>
      <c r="C275" s="55"/>
      <c r="D275" s="55"/>
      <c r="E275" s="65"/>
      <c r="F275" s="65"/>
      <c r="G275" s="65"/>
      <c r="H275" s="65"/>
      <c r="I275" s="65"/>
      <c r="J275" s="65"/>
      <c r="K275" s="56"/>
      <c r="L275" s="56"/>
      <c r="M275" s="56"/>
      <c r="N275" s="56"/>
      <c r="O275" s="12"/>
    </row>
    <row r="276" spans="1:15" s="9" customFormat="1" x14ac:dyDescent="0.25">
      <c r="A276" s="20"/>
      <c r="B276" s="26"/>
      <c r="C276" s="55"/>
      <c r="D276" s="55"/>
      <c r="E276" s="65"/>
      <c r="F276" s="65"/>
      <c r="G276" s="65"/>
      <c r="H276" s="65"/>
      <c r="I276" s="65"/>
      <c r="J276" s="65"/>
      <c r="K276" s="56"/>
      <c r="L276" s="56"/>
      <c r="M276" s="56"/>
      <c r="N276" s="56"/>
      <c r="O276" s="12"/>
    </row>
    <row r="277" spans="1:15" s="9" customFormat="1" x14ac:dyDescent="0.25">
      <c r="A277" s="20"/>
      <c r="B277" s="26"/>
      <c r="C277" s="55"/>
      <c r="D277" s="55"/>
      <c r="E277" s="65"/>
      <c r="F277" s="65"/>
      <c r="G277" s="65"/>
      <c r="H277" s="65"/>
      <c r="I277" s="65"/>
      <c r="J277" s="65"/>
      <c r="K277" s="56"/>
      <c r="L277" s="56"/>
      <c r="M277" s="56"/>
      <c r="N277" s="56"/>
      <c r="O277" s="12"/>
    </row>
    <row r="278" spans="1:15" s="9" customFormat="1" x14ac:dyDescent="0.25">
      <c r="A278" s="20"/>
      <c r="B278" s="26"/>
      <c r="C278" s="55"/>
      <c r="D278" s="55"/>
      <c r="E278" s="65"/>
      <c r="F278" s="65"/>
      <c r="G278" s="65"/>
      <c r="H278" s="65"/>
      <c r="I278" s="65"/>
      <c r="J278" s="65"/>
      <c r="K278" s="56"/>
      <c r="L278" s="56"/>
      <c r="M278" s="56"/>
      <c r="N278" s="56"/>
      <c r="O278" s="12"/>
    </row>
    <row r="279" spans="1:15" s="9" customFormat="1" x14ac:dyDescent="0.25">
      <c r="A279" s="20"/>
      <c r="B279" s="26"/>
      <c r="C279" s="55"/>
      <c r="D279" s="55"/>
      <c r="E279" s="65"/>
      <c r="F279" s="65"/>
      <c r="G279" s="65"/>
      <c r="H279" s="65"/>
      <c r="I279" s="65"/>
      <c r="J279" s="65"/>
      <c r="K279" s="56"/>
      <c r="L279" s="56"/>
      <c r="M279" s="56"/>
      <c r="N279" s="56"/>
      <c r="O279" s="12"/>
    </row>
    <row r="280" spans="1:15" s="9" customFormat="1" x14ac:dyDescent="0.25">
      <c r="A280" s="20"/>
      <c r="B280" s="26"/>
      <c r="C280" s="55"/>
      <c r="D280" s="55"/>
      <c r="E280" s="65"/>
      <c r="F280" s="65"/>
      <c r="G280" s="65"/>
      <c r="H280" s="65"/>
      <c r="I280" s="65"/>
      <c r="J280" s="65"/>
      <c r="K280" s="56"/>
      <c r="L280" s="56"/>
      <c r="M280" s="56"/>
      <c r="N280" s="56"/>
      <c r="O280" s="12"/>
    </row>
    <row r="281" spans="1:15" s="9" customFormat="1" x14ac:dyDescent="0.25">
      <c r="A281" s="20"/>
      <c r="B281" s="26"/>
      <c r="C281" s="55"/>
      <c r="D281" s="55"/>
      <c r="E281" s="65"/>
      <c r="F281" s="65"/>
      <c r="G281" s="65"/>
      <c r="H281" s="65"/>
      <c r="I281" s="65"/>
      <c r="J281" s="65"/>
      <c r="K281" s="56"/>
      <c r="L281" s="56"/>
      <c r="M281" s="56"/>
      <c r="N281" s="56"/>
      <c r="O281" s="12"/>
    </row>
    <row r="282" spans="1:15" s="9" customFormat="1" x14ac:dyDescent="0.25">
      <c r="A282" s="20"/>
      <c r="B282" s="26"/>
      <c r="C282" s="55"/>
      <c r="D282" s="55"/>
      <c r="E282" s="65"/>
      <c r="F282" s="65"/>
      <c r="G282" s="65"/>
      <c r="H282" s="65"/>
      <c r="I282" s="65"/>
      <c r="J282" s="65"/>
      <c r="K282" s="56"/>
      <c r="L282" s="56"/>
      <c r="M282" s="56"/>
      <c r="N282" s="56"/>
      <c r="O282" s="12"/>
    </row>
    <row r="283" spans="1:15" s="9" customFormat="1" x14ac:dyDescent="0.25">
      <c r="A283" s="20"/>
      <c r="B283" s="26"/>
      <c r="C283" s="55"/>
      <c r="D283" s="55"/>
      <c r="E283" s="65"/>
      <c r="F283" s="65"/>
      <c r="G283" s="65"/>
      <c r="H283" s="65"/>
      <c r="I283" s="65"/>
      <c r="J283" s="65"/>
      <c r="K283" s="56"/>
      <c r="L283" s="56"/>
      <c r="M283" s="56"/>
      <c r="N283" s="56"/>
      <c r="O283" s="12"/>
    </row>
    <row r="284" spans="1:15" s="9" customFormat="1" x14ac:dyDescent="0.25">
      <c r="A284" s="20"/>
      <c r="B284" s="26"/>
      <c r="C284" s="55"/>
      <c r="D284" s="55"/>
      <c r="E284" s="65"/>
      <c r="F284" s="65"/>
      <c r="G284" s="65"/>
      <c r="H284" s="65"/>
      <c r="I284" s="65"/>
      <c r="J284" s="65"/>
      <c r="K284" s="56"/>
      <c r="L284" s="56"/>
      <c r="M284" s="56"/>
      <c r="N284" s="56"/>
      <c r="O284" s="12"/>
    </row>
    <row r="285" spans="1:15" s="9" customFormat="1" x14ac:dyDescent="0.25">
      <c r="A285" s="20"/>
      <c r="B285" s="26"/>
      <c r="C285" s="55"/>
      <c r="D285" s="55"/>
      <c r="E285" s="65"/>
      <c r="F285" s="65"/>
      <c r="G285" s="65"/>
      <c r="H285" s="65"/>
      <c r="I285" s="65"/>
      <c r="J285" s="65"/>
      <c r="K285" s="56"/>
      <c r="L285" s="56"/>
      <c r="M285" s="56"/>
      <c r="N285" s="56"/>
      <c r="O285" s="12"/>
    </row>
    <row r="286" spans="1:15" s="9" customFormat="1" x14ac:dyDescent="0.25">
      <c r="A286" s="20"/>
      <c r="B286" s="26"/>
      <c r="C286" s="55"/>
      <c r="D286" s="55"/>
      <c r="E286" s="65"/>
      <c r="F286" s="65"/>
      <c r="G286" s="65"/>
      <c r="H286" s="65"/>
      <c r="I286" s="65"/>
      <c r="J286" s="65"/>
      <c r="K286" s="56"/>
      <c r="L286" s="56"/>
      <c r="M286" s="56"/>
      <c r="N286" s="56"/>
      <c r="O286" s="12"/>
    </row>
    <row r="287" spans="1:15" s="9" customFormat="1" x14ac:dyDescent="0.25">
      <c r="A287" s="20"/>
      <c r="B287" s="26"/>
      <c r="C287" s="55"/>
      <c r="D287" s="55"/>
      <c r="E287" s="65"/>
      <c r="F287" s="65"/>
      <c r="G287" s="65"/>
      <c r="H287" s="65"/>
      <c r="I287" s="65"/>
      <c r="J287" s="65"/>
      <c r="K287" s="56"/>
      <c r="L287" s="56"/>
      <c r="M287" s="56"/>
      <c r="N287" s="56"/>
      <c r="O287" s="12"/>
    </row>
    <row r="288" spans="1:15" s="9" customFormat="1" x14ac:dyDescent="0.25">
      <c r="A288" s="20"/>
      <c r="B288" s="26"/>
      <c r="C288" s="55"/>
      <c r="D288" s="55"/>
      <c r="E288" s="65"/>
      <c r="F288" s="65"/>
      <c r="G288" s="65"/>
      <c r="H288" s="65"/>
      <c r="I288" s="65"/>
      <c r="J288" s="65"/>
      <c r="K288" s="56"/>
      <c r="L288" s="56"/>
      <c r="M288" s="56"/>
      <c r="N288" s="56"/>
      <c r="O288" s="12"/>
    </row>
    <row r="289" spans="1:15" s="9" customFormat="1" x14ac:dyDescent="0.25">
      <c r="A289" s="20"/>
      <c r="B289" s="26"/>
      <c r="C289" s="55"/>
      <c r="D289" s="55"/>
      <c r="E289" s="65"/>
      <c r="F289" s="65"/>
      <c r="G289" s="65"/>
      <c r="H289" s="65"/>
      <c r="I289" s="65"/>
      <c r="J289" s="65"/>
      <c r="K289" s="56"/>
      <c r="L289" s="56"/>
      <c r="M289" s="56"/>
      <c r="N289" s="56"/>
      <c r="O289" s="12"/>
    </row>
    <row r="290" spans="1:15" s="9" customFormat="1" x14ac:dyDescent="0.25">
      <c r="A290" s="20"/>
      <c r="B290" s="26"/>
      <c r="C290" s="55"/>
      <c r="D290" s="55"/>
      <c r="E290" s="65"/>
      <c r="F290" s="65"/>
      <c r="G290" s="65"/>
      <c r="H290" s="65"/>
      <c r="I290" s="65"/>
      <c r="J290" s="65"/>
      <c r="K290" s="56"/>
      <c r="L290" s="56"/>
      <c r="M290" s="56"/>
      <c r="N290" s="56"/>
      <c r="O290" s="12"/>
    </row>
    <row r="291" spans="1:15" s="9" customFormat="1" x14ac:dyDescent="0.25">
      <c r="A291" s="20"/>
      <c r="B291" s="26"/>
      <c r="C291" s="55"/>
      <c r="D291" s="55"/>
      <c r="E291" s="65"/>
      <c r="F291" s="65"/>
      <c r="G291" s="65"/>
      <c r="H291" s="65"/>
      <c r="I291" s="65"/>
      <c r="J291" s="65"/>
      <c r="K291" s="56"/>
      <c r="L291" s="56"/>
      <c r="M291" s="56"/>
      <c r="N291" s="56"/>
      <c r="O291" s="12"/>
    </row>
    <row r="292" spans="1:15" s="9" customFormat="1" x14ac:dyDescent="0.25">
      <c r="A292" s="20"/>
      <c r="B292" s="26"/>
      <c r="C292" s="55"/>
      <c r="D292" s="55"/>
      <c r="E292" s="65"/>
      <c r="F292" s="65"/>
      <c r="G292" s="65"/>
      <c r="H292" s="65"/>
      <c r="I292" s="65"/>
      <c r="J292" s="65"/>
      <c r="K292" s="56"/>
      <c r="L292" s="56"/>
      <c r="M292" s="56"/>
      <c r="N292" s="56"/>
      <c r="O292" s="12"/>
    </row>
    <row r="293" spans="1:15" s="9" customFormat="1" x14ac:dyDescent="0.25">
      <c r="A293" s="20"/>
      <c r="B293" s="26"/>
      <c r="C293" s="55"/>
      <c r="D293" s="55"/>
      <c r="E293" s="65"/>
      <c r="F293" s="65"/>
      <c r="G293" s="65"/>
      <c r="H293" s="65"/>
      <c r="I293" s="65"/>
      <c r="J293" s="65"/>
      <c r="K293" s="56"/>
      <c r="L293" s="56"/>
      <c r="M293" s="56"/>
      <c r="N293" s="56"/>
      <c r="O293" s="12"/>
    </row>
    <row r="294" spans="1:15" s="9" customFormat="1" x14ac:dyDescent="0.25">
      <c r="A294" s="20"/>
      <c r="B294" s="26"/>
      <c r="C294" s="55"/>
      <c r="D294" s="55"/>
      <c r="E294" s="65"/>
      <c r="F294" s="65"/>
      <c r="G294" s="65"/>
      <c r="H294" s="65"/>
      <c r="I294" s="65"/>
      <c r="J294" s="65"/>
      <c r="K294" s="56"/>
      <c r="L294" s="56"/>
      <c r="M294" s="56"/>
      <c r="N294" s="56"/>
      <c r="O294" s="12"/>
    </row>
    <row r="295" spans="1:15" s="9" customFormat="1" x14ac:dyDescent="0.25">
      <c r="A295" s="20"/>
      <c r="B295" s="26"/>
      <c r="C295" s="55"/>
      <c r="D295" s="55"/>
      <c r="E295" s="65"/>
      <c r="F295" s="65"/>
      <c r="G295" s="65"/>
      <c r="H295" s="65"/>
      <c r="I295" s="65"/>
      <c r="J295" s="65"/>
      <c r="K295" s="56"/>
      <c r="L295" s="56"/>
      <c r="M295" s="56"/>
      <c r="N295" s="56"/>
      <c r="O295" s="12"/>
    </row>
    <row r="296" spans="1:15" s="9" customFormat="1" x14ac:dyDescent="0.25">
      <c r="A296" s="20"/>
      <c r="B296" s="26"/>
      <c r="C296" s="55"/>
      <c r="D296" s="55"/>
      <c r="E296" s="65"/>
      <c r="F296" s="65"/>
      <c r="G296" s="65"/>
      <c r="H296" s="65"/>
      <c r="I296" s="65"/>
      <c r="J296" s="65"/>
      <c r="K296" s="56"/>
      <c r="L296" s="56"/>
      <c r="M296" s="56"/>
      <c r="N296" s="56"/>
      <c r="O296" s="12"/>
    </row>
    <row r="297" spans="1:15" s="9" customFormat="1" x14ac:dyDescent="0.25">
      <c r="A297" s="20"/>
      <c r="B297" s="26"/>
      <c r="C297" s="55"/>
      <c r="D297" s="55"/>
      <c r="E297" s="65"/>
      <c r="F297" s="65"/>
      <c r="G297" s="65"/>
      <c r="H297" s="65"/>
      <c r="I297" s="65"/>
      <c r="J297" s="65"/>
      <c r="K297" s="56"/>
      <c r="L297" s="56"/>
      <c r="M297" s="56"/>
      <c r="N297" s="56"/>
      <c r="O297" s="12"/>
    </row>
    <row r="298" spans="1:15" s="9" customFormat="1" x14ac:dyDescent="0.25">
      <c r="A298" s="20"/>
      <c r="B298" s="26"/>
      <c r="C298" s="55"/>
      <c r="D298" s="55"/>
      <c r="E298" s="65"/>
      <c r="F298" s="65"/>
      <c r="G298" s="65"/>
      <c r="H298" s="65"/>
      <c r="I298" s="65"/>
      <c r="J298" s="65"/>
      <c r="K298" s="56"/>
      <c r="L298" s="56"/>
      <c r="M298" s="56"/>
      <c r="N298" s="56"/>
      <c r="O298" s="12"/>
    </row>
    <row r="299" spans="1:15" s="9" customFormat="1" x14ac:dyDescent="0.25">
      <c r="A299" s="20"/>
      <c r="B299" s="26"/>
      <c r="C299" s="55"/>
      <c r="D299" s="55"/>
      <c r="E299" s="65"/>
      <c r="F299" s="65"/>
      <c r="G299" s="65"/>
      <c r="H299" s="65"/>
      <c r="I299" s="65"/>
      <c r="J299" s="65"/>
      <c r="K299" s="56"/>
      <c r="L299" s="56"/>
      <c r="M299" s="56"/>
      <c r="N299" s="56"/>
      <c r="O299" s="12"/>
    </row>
    <row r="300" spans="1:15" s="9" customFormat="1" x14ac:dyDescent="0.25">
      <c r="A300" s="20"/>
      <c r="B300" s="26"/>
      <c r="C300" s="55"/>
      <c r="D300" s="55"/>
      <c r="E300" s="65"/>
      <c r="F300" s="65"/>
      <c r="G300" s="65"/>
      <c r="H300" s="65"/>
      <c r="I300" s="65"/>
      <c r="J300" s="65"/>
      <c r="K300" s="56"/>
      <c r="L300" s="56"/>
      <c r="M300" s="56"/>
      <c r="N300" s="56"/>
      <c r="O300" s="12"/>
    </row>
    <row r="301" spans="1:15" s="9" customFormat="1" x14ac:dyDescent="0.25">
      <c r="A301" s="20"/>
      <c r="B301" s="26"/>
      <c r="C301" s="55"/>
      <c r="D301" s="55"/>
      <c r="E301" s="65"/>
      <c r="F301" s="65"/>
      <c r="G301" s="65"/>
      <c r="H301" s="65"/>
      <c r="I301" s="65"/>
      <c r="J301" s="65"/>
      <c r="K301" s="56"/>
      <c r="L301" s="56"/>
      <c r="M301" s="56"/>
      <c r="N301" s="56"/>
      <c r="O301" s="12"/>
    </row>
    <row r="302" spans="1:15" s="9" customFormat="1" x14ac:dyDescent="0.25">
      <c r="A302" s="20"/>
      <c r="B302" s="26"/>
      <c r="C302" s="55"/>
      <c r="D302" s="55"/>
      <c r="E302" s="65"/>
      <c r="F302" s="65"/>
      <c r="G302" s="65"/>
      <c r="H302" s="65"/>
      <c r="I302" s="65"/>
      <c r="J302" s="65"/>
      <c r="K302" s="56"/>
      <c r="L302" s="56"/>
      <c r="M302" s="56"/>
      <c r="N302" s="56"/>
      <c r="O302" s="12"/>
    </row>
    <row r="303" spans="1:15" s="9" customFormat="1" x14ac:dyDescent="0.25">
      <c r="A303" s="20"/>
      <c r="B303" s="26"/>
      <c r="C303" s="55"/>
      <c r="D303" s="55"/>
      <c r="E303" s="65"/>
      <c r="F303" s="65"/>
      <c r="G303" s="65"/>
      <c r="H303" s="65"/>
      <c r="I303" s="65"/>
      <c r="J303" s="65"/>
      <c r="K303" s="56"/>
      <c r="L303" s="56"/>
      <c r="M303" s="56"/>
      <c r="N303" s="56"/>
      <c r="O303" s="12"/>
    </row>
    <row r="304" spans="1:15" s="9" customFormat="1" x14ac:dyDescent="0.25">
      <c r="A304" s="20"/>
      <c r="B304" s="26"/>
      <c r="C304" s="55"/>
      <c r="D304" s="55"/>
      <c r="E304" s="65"/>
      <c r="F304" s="65"/>
      <c r="G304" s="65"/>
      <c r="H304" s="65"/>
      <c r="I304" s="65"/>
      <c r="J304" s="65"/>
      <c r="K304" s="56"/>
      <c r="L304" s="56"/>
      <c r="M304" s="56"/>
      <c r="N304" s="56"/>
      <c r="O304" s="12"/>
    </row>
    <row r="305" spans="1:15" s="9" customFormat="1" x14ac:dyDescent="0.25">
      <c r="A305" s="20"/>
      <c r="B305" s="26"/>
      <c r="C305" s="55"/>
      <c r="D305" s="55"/>
      <c r="E305" s="65"/>
      <c r="F305" s="65"/>
      <c r="G305" s="65"/>
      <c r="H305" s="65"/>
      <c r="I305" s="65"/>
      <c r="J305" s="65"/>
      <c r="K305" s="56"/>
      <c r="L305" s="56"/>
      <c r="M305" s="56"/>
      <c r="N305" s="56"/>
      <c r="O305" s="12"/>
    </row>
    <row r="306" spans="1:15" s="9" customFormat="1" x14ac:dyDescent="0.25">
      <c r="A306" s="20"/>
      <c r="B306" s="26"/>
      <c r="C306" s="55"/>
      <c r="D306" s="55"/>
      <c r="E306" s="65"/>
      <c r="F306" s="65"/>
      <c r="G306" s="65"/>
      <c r="H306" s="65"/>
      <c r="I306" s="65"/>
      <c r="J306" s="65"/>
      <c r="K306" s="56"/>
      <c r="L306" s="56"/>
      <c r="M306" s="56"/>
      <c r="N306" s="56"/>
      <c r="O306" s="12"/>
    </row>
    <row r="307" spans="1:15" s="9" customFormat="1" x14ac:dyDescent="0.25">
      <c r="A307" s="20"/>
      <c r="B307" s="26"/>
      <c r="C307" s="55"/>
      <c r="D307" s="55"/>
      <c r="E307" s="65"/>
      <c r="F307" s="65"/>
      <c r="G307" s="65"/>
      <c r="H307" s="65"/>
      <c r="I307" s="65"/>
      <c r="J307" s="65"/>
      <c r="K307" s="56"/>
      <c r="L307" s="56"/>
      <c r="M307" s="56"/>
      <c r="N307" s="56"/>
      <c r="O307" s="12"/>
    </row>
    <row r="308" spans="1:15" s="9" customFormat="1" x14ac:dyDescent="0.25">
      <c r="A308" s="20"/>
      <c r="B308" s="26"/>
      <c r="C308" s="55"/>
      <c r="D308" s="55"/>
      <c r="E308" s="65"/>
      <c r="F308" s="65"/>
      <c r="G308" s="65"/>
      <c r="H308" s="65"/>
      <c r="I308" s="65"/>
      <c r="J308" s="65"/>
      <c r="K308" s="56"/>
      <c r="L308" s="56"/>
      <c r="M308" s="56"/>
      <c r="N308" s="56"/>
      <c r="O308" s="12"/>
    </row>
    <row r="309" spans="1:15" s="9" customFormat="1" x14ac:dyDescent="0.25">
      <c r="A309" s="20"/>
      <c r="B309" s="26"/>
      <c r="C309" s="55"/>
      <c r="D309" s="55"/>
      <c r="E309" s="65"/>
      <c r="F309" s="65"/>
      <c r="G309" s="65"/>
      <c r="H309" s="65"/>
      <c r="I309" s="65"/>
      <c r="J309" s="65"/>
      <c r="K309" s="56"/>
      <c r="L309" s="56"/>
      <c r="M309" s="56"/>
      <c r="N309" s="56"/>
      <c r="O309" s="12"/>
    </row>
    <row r="310" spans="1:15" s="9" customFormat="1" x14ac:dyDescent="0.25">
      <c r="A310" s="20"/>
      <c r="B310" s="26"/>
      <c r="C310" s="55"/>
      <c r="D310" s="55"/>
      <c r="E310" s="65"/>
      <c r="F310" s="65"/>
      <c r="G310" s="65"/>
      <c r="H310" s="65"/>
      <c r="I310" s="65"/>
      <c r="J310" s="65"/>
      <c r="K310" s="56"/>
      <c r="L310" s="56"/>
      <c r="M310" s="56"/>
      <c r="N310" s="56"/>
      <c r="O310" s="12"/>
    </row>
    <row r="311" spans="1:15" s="9" customFormat="1" x14ac:dyDescent="0.25">
      <c r="A311" s="20"/>
      <c r="B311" s="26"/>
      <c r="C311" s="55"/>
      <c r="D311" s="55"/>
      <c r="E311" s="65"/>
      <c r="F311" s="65"/>
      <c r="G311" s="65"/>
      <c r="H311" s="65"/>
      <c r="I311" s="65"/>
      <c r="J311" s="65"/>
      <c r="K311" s="56"/>
      <c r="L311" s="56"/>
      <c r="M311" s="56"/>
      <c r="N311" s="56"/>
      <c r="O311" s="12"/>
    </row>
    <row r="312" spans="1:15" s="9" customFormat="1" x14ac:dyDescent="0.25">
      <c r="A312" s="20"/>
      <c r="B312" s="26"/>
      <c r="C312" s="55"/>
      <c r="D312" s="55"/>
      <c r="E312" s="65"/>
      <c r="F312" s="65"/>
      <c r="G312" s="65"/>
      <c r="H312" s="65"/>
      <c r="I312" s="65"/>
      <c r="J312" s="65"/>
      <c r="K312" s="56"/>
      <c r="L312" s="56"/>
      <c r="M312" s="56"/>
      <c r="N312" s="56"/>
      <c r="O312" s="12"/>
    </row>
    <row r="313" spans="1:15" s="9" customFormat="1" x14ac:dyDescent="0.25">
      <c r="A313" s="20"/>
      <c r="B313" s="26"/>
      <c r="C313" s="55"/>
      <c r="D313" s="55"/>
      <c r="E313" s="65"/>
      <c r="F313" s="65"/>
      <c r="G313" s="65"/>
      <c r="H313" s="65"/>
      <c r="I313" s="65"/>
      <c r="J313" s="65"/>
      <c r="K313" s="56"/>
      <c r="L313" s="56"/>
      <c r="M313" s="56"/>
      <c r="N313" s="56"/>
      <c r="O313" s="12"/>
    </row>
    <row r="314" spans="1:15" s="9" customFormat="1" x14ac:dyDescent="0.25">
      <c r="A314" s="20"/>
      <c r="B314" s="26"/>
      <c r="C314" s="55"/>
      <c r="D314" s="55"/>
      <c r="E314" s="65"/>
      <c r="F314" s="65"/>
      <c r="G314" s="65"/>
      <c r="H314" s="65"/>
      <c r="I314" s="65"/>
      <c r="J314" s="65"/>
      <c r="K314" s="56"/>
      <c r="L314" s="56"/>
      <c r="M314" s="56"/>
      <c r="N314" s="56"/>
      <c r="O314" s="12"/>
    </row>
    <row r="315" spans="1:15" s="9" customFormat="1" x14ac:dyDescent="0.25">
      <c r="A315" s="20"/>
      <c r="B315" s="26"/>
      <c r="C315" s="55"/>
      <c r="D315" s="55"/>
      <c r="E315" s="65"/>
      <c r="F315" s="65"/>
      <c r="G315" s="65"/>
      <c r="H315" s="65"/>
      <c r="I315" s="65"/>
      <c r="J315" s="65"/>
      <c r="K315" s="56"/>
      <c r="L315" s="56"/>
      <c r="M315" s="56"/>
      <c r="N315" s="56"/>
      <c r="O315" s="12"/>
    </row>
    <row r="316" spans="1:15" s="9" customFormat="1" x14ac:dyDescent="0.25">
      <c r="A316" s="20"/>
      <c r="B316" s="26"/>
      <c r="C316" s="55"/>
      <c r="D316" s="55"/>
      <c r="E316" s="65"/>
      <c r="F316" s="65"/>
      <c r="G316" s="65"/>
      <c r="H316" s="65"/>
      <c r="I316" s="65"/>
      <c r="J316" s="65"/>
      <c r="K316" s="56"/>
      <c r="L316" s="56"/>
      <c r="M316" s="56"/>
      <c r="N316" s="56"/>
      <c r="O316" s="12"/>
    </row>
    <row r="317" spans="1:15" s="9" customFormat="1" x14ac:dyDescent="0.25">
      <c r="A317" s="20"/>
      <c r="B317" s="26"/>
      <c r="C317" s="55"/>
      <c r="D317" s="55"/>
      <c r="E317" s="65"/>
      <c r="F317" s="65"/>
      <c r="G317" s="65"/>
      <c r="H317" s="65"/>
      <c r="I317" s="65"/>
      <c r="J317" s="65"/>
      <c r="K317" s="56"/>
      <c r="L317" s="56"/>
      <c r="M317" s="56"/>
      <c r="N317" s="56"/>
      <c r="O317" s="12"/>
    </row>
    <row r="318" spans="1:15" s="9" customFormat="1" x14ac:dyDescent="0.25">
      <c r="A318" s="20"/>
      <c r="B318" s="26"/>
      <c r="C318" s="55"/>
      <c r="D318" s="55"/>
      <c r="E318" s="65"/>
      <c r="F318" s="65"/>
      <c r="G318" s="65"/>
      <c r="H318" s="65"/>
      <c r="I318" s="65"/>
      <c r="J318" s="65"/>
      <c r="K318" s="56"/>
      <c r="L318" s="56"/>
      <c r="M318" s="56"/>
      <c r="N318" s="56"/>
      <c r="O318" s="12"/>
    </row>
    <row r="319" spans="1:15" s="9" customFormat="1" x14ac:dyDescent="0.25">
      <c r="A319" s="20"/>
      <c r="B319" s="26"/>
      <c r="C319" s="55"/>
      <c r="D319" s="55"/>
      <c r="E319" s="65"/>
      <c r="F319" s="65"/>
      <c r="G319" s="65"/>
      <c r="H319" s="65"/>
      <c r="I319" s="65"/>
      <c r="J319" s="65"/>
      <c r="K319" s="56"/>
      <c r="L319" s="56"/>
      <c r="M319" s="56"/>
      <c r="N319" s="56"/>
      <c r="O319" s="12"/>
    </row>
    <row r="320" spans="1:15" s="9" customFormat="1" x14ac:dyDescent="0.25">
      <c r="A320" s="20"/>
      <c r="B320" s="26"/>
      <c r="C320" s="55"/>
      <c r="D320" s="55"/>
      <c r="E320" s="65"/>
      <c r="F320" s="65"/>
      <c r="G320" s="65"/>
      <c r="H320" s="65"/>
      <c r="I320" s="65"/>
      <c r="J320" s="65"/>
      <c r="K320" s="56"/>
      <c r="L320" s="56"/>
      <c r="M320" s="56"/>
      <c r="N320" s="56"/>
      <c r="O320" s="12"/>
    </row>
    <row r="321" spans="1:15" s="9" customFormat="1" x14ac:dyDescent="0.25">
      <c r="A321" s="20"/>
      <c r="B321" s="26"/>
      <c r="C321" s="55"/>
      <c r="D321" s="55"/>
      <c r="E321" s="65"/>
      <c r="F321" s="65"/>
      <c r="G321" s="65"/>
      <c r="H321" s="65"/>
      <c r="I321" s="65"/>
      <c r="J321" s="65"/>
      <c r="K321" s="56"/>
      <c r="L321" s="56"/>
      <c r="M321" s="56"/>
      <c r="N321" s="56"/>
      <c r="O321" s="12"/>
    </row>
    <row r="322" spans="1:15" s="9" customFormat="1" x14ac:dyDescent="0.25">
      <c r="A322" s="20"/>
      <c r="B322" s="26"/>
      <c r="C322" s="55"/>
      <c r="D322" s="55"/>
      <c r="E322" s="65"/>
      <c r="F322" s="65"/>
      <c r="G322" s="65"/>
      <c r="H322" s="65"/>
      <c r="I322" s="65"/>
      <c r="J322" s="65"/>
      <c r="K322" s="56"/>
      <c r="L322" s="56"/>
      <c r="M322" s="56"/>
      <c r="N322" s="56"/>
      <c r="O322" s="12"/>
    </row>
    <row r="323" spans="1:15" s="9" customFormat="1" x14ac:dyDescent="0.25">
      <c r="A323" s="20"/>
      <c r="B323" s="26"/>
      <c r="C323" s="55"/>
      <c r="D323" s="55"/>
      <c r="E323" s="65"/>
      <c r="F323" s="65"/>
      <c r="G323" s="65"/>
      <c r="H323" s="65"/>
      <c r="I323" s="65"/>
      <c r="J323" s="65"/>
      <c r="K323" s="56"/>
      <c r="L323" s="56"/>
      <c r="M323" s="56"/>
      <c r="N323" s="56"/>
      <c r="O323" s="12"/>
    </row>
    <row r="324" spans="1:15" s="9" customFormat="1" x14ac:dyDescent="0.25">
      <c r="A324" s="20"/>
      <c r="B324" s="26"/>
      <c r="C324" s="55"/>
      <c r="D324" s="55"/>
      <c r="E324" s="65"/>
      <c r="F324" s="65"/>
      <c r="G324" s="65"/>
      <c r="H324" s="65"/>
      <c r="I324" s="65"/>
      <c r="J324" s="65"/>
      <c r="K324" s="56"/>
      <c r="L324" s="56"/>
      <c r="M324" s="56"/>
      <c r="N324" s="56"/>
      <c r="O324" s="12"/>
    </row>
    <row r="325" spans="1:15" s="9" customFormat="1" x14ac:dyDescent="0.25">
      <c r="A325" s="20"/>
      <c r="B325" s="26"/>
      <c r="C325" s="55"/>
      <c r="D325" s="55"/>
      <c r="E325" s="65"/>
      <c r="F325" s="65"/>
      <c r="G325" s="65"/>
      <c r="H325" s="65"/>
      <c r="I325" s="65"/>
      <c r="J325" s="65"/>
      <c r="K325" s="56"/>
      <c r="L325" s="56"/>
      <c r="M325" s="56"/>
      <c r="N325" s="56"/>
      <c r="O325" s="12"/>
    </row>
    <row r="326" spans="1:15" s="9" customFormat="1" x14ac:dyDescent="0.25">
      <c r="A326" s="20"/>
      <c r="B326" s="26"/>
      <c r="C326" s="55"/>
      <c r="D326" s="55"/>
      <c r="E326" s="65"/>
      <c r="F326" s="65"/>
      <c r="G326" s="65"/>
      <c r="H326" s="65"/>
      <c r="I326" s="65"/>
      <c r="J326" s="65"/>
      <c r="K326" s="56"/>
      <c r="L326" s="56"/>
      <c r="M326" s="56"/>
      <c r="N326" s="56"/>
      <c r="O326" s="12"/>
    </row>
    <row r="327" spans="1:15" s="9" customFormat="1" x14ac:dyDescent="0.25">
      <c r="A327" s="20"/>
      <c r="B327" s="26"/>
      <c r="C327" s="55"/>
      <c r="D327" s="55"/>
      <c r="E327" s="65"/>
      <c r="F327" s="65"/>
      <c r="G327" s="65"/>
      <c r="H327" s="65"/>
      <c r="I327" s="65"/>
      <c r="J327" s="65"/>
      <c r="K327" s="56"/>
      <c r="L327" s="56"/>
      <c r="M327" s="56"/>
      <c r="N327" s="56"/>
      <c r="O327" s="12"/>
    </row>
    <row r="328" spans="1:15" s="9" customFormat="1" x14ac:dyDescent="0.25">
      <c r="A328" s="20"/>
      <c r="B328" s="26"/>
      <c r="C328" s="55"/>
      <c r="D328" s="55"/>
      <c r="E328" s="65"/>
      <c r="F328" s="65"/>
      <c r="G328" s="65"/>
      <c r="H328" s="65"/>
      <c r="I328" s="65"/>
      <c r="J328" s="65"/>
      <c r="K328" s="56"/>
      <c r="L328" s="56"/>
      <c r="M328" s="56"/>
      <c r="N328" s="56"/>
      <c r="O328" s="12"/>
    </row>
    <row r="329" spans="1:15" s="9" customFormat="1" x14ac:dyDescent="0.25">
      <c r="A329" s="20"/>
      <c r="B329" s="26"/>
      <c r="C329" s="55"/>
      <c r="D329" s="55"/>
      <c r="E329" s="65"/>
      <c r="F329" s="65"/>
      <c r="G329" s="65"/>
      <c r="H329" s="65"/>
      <c r="I329" s="65"/>
      <c r="J329" s="65"/>
      <c r="K329" s="56"/>
      <c r="L329" s="56"/>
      <c r="M329" s="56"/>
      <c r="N329" s="56"/>
      <c r="O329" s="12"/>
    </row>
    <row r="330" spans="1:15" s="9" customFormat="1" x14ac:dyDescent="0.25">
      <c r="A330" s="20"/>
      <c r="B330" s="26"/>
      <c r="C330" s="55"/>
      <c r="D330" s="55"/>
      <c r="E330" s="65"/>
      <c r="F330" s="65"/>
      <c r="G330" s="65"/>
      <c r="H330" s="65"/>
      <c r="I330" s="65"/>
      <c r="J330" s="65"/>
      <c r="K330" s="56"/>
      <c r="L330" s="56"/>
      <c r="M330" s="56"/>
      <c r="N330" s="56"/>
      <c r="O330" s="12"/>
    </row>
    <row r="331" spans="1:15" s="9" customFormat="1" x14ac:dyDescent="0.25">
      <c r="A331" s="20"/>
      <c r="B331" s="26"/>
      <c r="C331" s="55"/>
      <c r="D331" s="55"/>
      <c r="E331" s="65"/>
      <c r="F331" s="65"/>
      <c r="G331" s="65"/>
      <c r="H331" s="65"/>
      <c r="I331" s="65"/>
      <c r="J331" s="65"/>
      <c r="K331" s="56"/>
      <c r="L331" s="56"/>
      <c r="M331" s="56"/>
      <c r="N331" s="56"/>
      <c r="O331" s="12"/>
    </row>
    <row r="332" spans="1:15" s="9" customFormat="1" x14ac:dyDescent="0.25">
      <c r="A332" s="20"/>
      <c r="B332" s="26"/>
      <c r="C332" s="55"/>
      <c r="D332" s="55"/>
      <c r="E332" s="65"/>
      <c r="F332" s="65"/>
      <c r="G332" s="65"/>
      <c r="H332" s="65"/>
      <c r="I332" s="65"/>
      <c r="J332" s="65"/>
      <c r="K332" s="56"/>
      <c r="L332" s="56"/>
      <c r="M332" s="56"/>
      <c r="N332" s="56"/>
      <c r="O332" s="12"/>
    </row>
    <row r="333" spans="1:15" s="9" customFormat="1" x14ac:dyDescent="0.25">
      <c r="A333" s="20"/>
      <c r="B333" s="26"/>
      <c r="C333" s="55"/>
      <c r="D333" s="55"/>
      <c r="E333" s="65"/>
      <c r="F333" s="65"/>
      <c r="G333" s="65"/>
      <c r="H333" s="65"/>
      <c r="I333" s="65"/>
      <c r="J333" s="65"/>
      <c r="K333" s="56"/>
      <c r="L333" s="56"/>
      <c r="M333" s="56"/>
      <c r="N333" s="56"/>
      <c r="O333" s="12"/>
    </row>
    <row r="334" spans="1:15" s="9" customFormat="1" x14ac:dyDescent="0.25">
      <c r="A334" s="20"/>
      <c r="B334" s="26"/>
      <c r="C334" s="55"/>
      <c r="D334" s="55"/>
      <c r="E334" s="65"/>
      <c r="F334" s="65"/>
      <c r="G334" s="65"/>
      <c r="H334" s="65"/>
      <c r="I334" s="65"/>
      <c r="J334" s="65"/>
      <c r="K334" s="56"/>
      <c r="L334" s="56"/>
      <c r="M334" s="56"/>
      <c r="N334" s="56"/>
      <c r="O334" s="12"/>
    </row>
    <row r="335" spans="1:15" s="9" customFormat="1" x14ac:dyDescent="0.25">
      <c r="A335" s="20"/>
      <c r="B335" s="26"/>
      <c r="C335" s="55"/>
      <c r="D335" s="55"/>
      <c r="E335" s="65"/>
      <c r="F335" s="65"/>
      <c r="G335" s="65"/>
      <c r="H335" s="65"/>
      <c r="I335" s="65"/>
      <c r="J335" s="65"/>
      <c r="K335" s="56"/>
      <c r="L335" s="56"/>
      <c r="M335" s="56"/>
      <c r="N335" s="56"/>
      <c r="O335" s="12"/>
    </row>
    <row r="336" spans="1:15" s="9" customFormat="1" x14ac:dyDescent="0.25">
      <c r="A336" s="20"/>
      <c r="B336" s="26"/>
      <c r="C336" s="55"/>
      <c r="D336" s="55"/>
      <c r="E336" s="65"/>
      <c r="F336" s="65"/>
      <c r="G336" s="65"/>
      <c r="H336" s="65"/>
      <c r="I336" s="65"/>
      <c r="J336" s="65"/>
      <c r="K336" s="56"/>
      <c r="L336" s="56"/>
      <c r="M336" s="56"/>
      <c r="N336" s="56"/>
      <c r="O336" s="12"/>
    </row>
    <row r="337" spans="1:15" s="9" customFormat="1" x14ac:dyDescent="0.25">
      <c r="A337" s="20"/>
      <c r="B337" s="26"/>
      <c r="C337" s="55"/>
      <c r="D337" s="55"/>
      <c r="E337" s="65"/>
      <c r="F337" s="65"/>
      <c r="G337" s="65"/>
      <c r="H337" s="65"/>
      <c r="I337" s="65"/>
      <c r="J337" s="65"/>
      <c r="K337" s="56"/>
      <c r="L337" s="56"/>
      <c r="M337" s="56"/>
      <c r="N337" s="56"/>
      <c r="O337" s="12"/>
    </row>
    <row r="338" spans="1:15" s="9" customFormat="1" x14ac:dyDescent="0.25">
      <c r="A338" s="20"/>
      <c r="B338" s="26"/>
      <c r="C338" s="55"/>
      <c r="D338" s="55"/>
      <c r="E338" s="65"/>
      <c r="F338" s="65"/>
      <c r="G338" s="65"/>
      <c r="H338" s="65"/>
      <c r="I338" s="65"/>
      <c r="J338" s="65"/>
      <c r="K338" s="56"/>
      <c r="L338" s="56"/>
      <c r="M338" s="56"/>
      <c r="N338" s="56"/>
      <c r="O338" s="12"/>
    </row>
    <row r="339" spans="1:15" s="9" customFormat="1" x14ac:dyDescent="0.25">
      <c r="A339" s="20"/>
      <c r="B339" s="26"/>
      <c r="C339" s="55"/>
      <c r="D339" s="55"/>
      <c r="E339" s="65"/>
      <c r="F339" s="65"/>
      <c r="G339" s="65"/>
      <c r="H339" s="65"/>
      <c r="I339" s="65"/>
      <c r="J339" s="65"/>
      <c r="K339" s="56"/>
      <c r="L339" s="56"/>
      <c r="M339" s="56"/>
      <c r="N339" s="56"/>
      <c r="O339" s="12"/>
    </row>
    <row r="340" spans="1:15" s="9" customFormat="1" x14ac:dyDescent="0.25">
      <c r="A340" s="20"/>
      <c r="B340" s="26"/>
      <c r="C340" s="55"/>
      <c r="D340" s="55"/>
      <c r="E340" s="65"/>
      <c r="F340" s="65"/>
      <c r="G340" s="65"/>
      <c r="H340" s="65"/>
      <c r="I340" s="65"/>
      <c r="J340" s="65"/>
      <c r="K340" s="56"/>
      <c r="L340" s="56"/>
      <c r="M340" s="56"/>
      <c r="N340" s="56"/>
      <c r="O340" s="12"/>
    </row>
    <row r="341" spans="1:15" s="9" customFormat="1" x14ac:dyDescent="0.25">
      <c r="A341" s="20"/>
      <c r="B341" s="26"/>
      <c r="C341" s="55"/>
      <c r="D341" s="55"/>
      <c r="E341" s="65"/>
      <c r="F341" s="65"/>
      <c r="G341" s="65"/>
      <c r="H341" s="65"/>
      <c r="I341" s="65"/>
      <c r="J341" s="65"/>
      <c r="K341" s="56"/>
      <c r="L341" s="56"/>
      <c r="M341" s="56"/>
      <c r="N341" s="56"/>
      <c r="O341" s="12"/>
    </row>
    <row r="342" spans="1:15" s="9" customFormat="1" x14ac:dyDescent="0.25">
      <c r="A342" s="20"/>
      <c r="B342" s="26"/>
      <c r="C342" s="55"/>
      <c r="D342" s="55"/>
      <c r="E342" s="65"/>
      <c r="F342" s="65"/>
      <c r="G342" s="65"/>
      <c r="H342" s="65"/>
      <c r="I342" s="65"/>
      <c r="J342" s="65"/>
      <c r="K342" s="56"/>
      <c r="L342" s="56"/>
      <c r="M342" s="56"/>
      <c r="N342" s="56"/>
      <c r="O342" s="12"/>
    </row>
    <row r="343" spans="1:15" s="9" customFormat="1" x14ac:dyDescent="0.25">
      <c r="A343" s="20"/>
      <c r="B343" s="26"/>
      <c r="C343" s="55"/>
      <c r="D343" s="55"/>
      <c r="E343" s="65"/>
      <c r="F343" s="65"/>
      <c r="G343" s="65"/>
      <c r="H343" s="65"/>
      <c r="I343" s="65"/>
      <c r="J343" s="65"/>
      <c r="K343" s="56"/>
      <c r="L343" s="56"/>
      <c r="M343" s="56"/>
      <c r="N343" s="56"/>
      <c r="O343" s="12"/>
    </row>
    <row r="344" spans="1:15" s="9" customFormat="1" x14ac:dyDescent="0.25">
      <c r="A344" s="20"/>
      <c r="B344" s="26"/>
      <c r="C344" s="55"/>
      <c r="D344" s="55"/>
      <c r="E344" s="65"/>
      <c r="F344" s="65"/>
      <c r="G344" s="65"/>
      <c r="H344" s="65"/>
      <c r="I344" s="65"/>
      <c r="J344" s="65"/>
      <c r="K344" s="56"/>
      <c r="L344" s="56"/>
      <c r="M344" s="56"/>
      <c r="N344" s="56"/>
      <c r="O344" s="12"/>
    </row>
    <row r="345" spans="1:15" s="9" customFormat="1" x14ac:dyDescent="0.25">
      <c r="A345" s="20"/>
      <c r="B345" s="26"/>
      <c r="C345" s="55"/>
      <c r="D345" s="55"/>
      <c r="E345" s="65"/>
      <c r="F345" s="65"/>
      <c r="G345" s="65"/>
      <c r="H345" s="65"/>
      <c r="I345" s="65"/>
      <c r="J345" s="65"/>
      <c r="K345" s="56"/>
      <c r="L345" s="56"/>
      <c r="M345" s="56"/>
      <c r="N345" s="56"/>
      <c r="O345" s="12"/>
    </row>
    <row r="346" spans="1:15" s="9" customFormat="1" x14ac:dyDescent="0.25">
      <c r="A346" s="20"/>
      <c r="B346" s="26"/>
      <c r="C346" s="55"/>
      <c r="D346" s="55"/>
      <c r="E346" s="65"/>
      <c r="F346" s="65"/>
      <c r="G346" s="65"/>
      <c r="H346" s="65"/>
      <c r="I346" s="65"/>
      <c r="J346" s="65"/>
      <c r="K346" s="56"/>
      <c r="L346" s="56"/>
      <c r="M346" s="56"/>
      <c r="N346" s="56"/>
      <c r="O346" s="12"/>
    </row>
    <row r="347" spans="1:15" s="9" customFormat="1" x14ac:dyDescent="0.25">
      <c r="A347" s="20"/>
      <c r="B347" s="26"/>
      <c r="C347" s="55"/>
      <c r="D347" s="55"/>
      <c r="E347" s="65"/>
      <c r="F347" s="65"/>
      <c r="G347" s="65"/>
      <c r="H347" s="65"/>
      <c r="I347" s="65"/>
      <c r="J347" s="65"/>
      <c r="K347" s="56"/>
      <c r="L347" s="56"/>
      <c r="M347" s="56"/>
      <c r="N347" s="56"/>
      <c r="O347" s="12"/>
    </row>
    <row r="348" spans="1:15" s="9" customFormat="1" x14ac:dyDescent="0.25">
      <c r="A348" s="20"/>
      <c r="B348" s="26"/>
      <c r="C348" s="55"/>
      <c r="D348" s="55"/>
      <c r="E348" s="65"/>
      <c r="F348" s="65"/>
      <c r="G348" s="65"/>
      <c r="H348" s="65"/>
      <c r="I348" s="65"/>
      <c r="J348" s="65"/>
      <c r="K348" s="56"/>
      <c r="L348" s="56"/>
      <c r="M348" s="56"/>
      <c r="N348" s="56"/>
      <c r="O348" s="12"/>
    </row>
    <row r="349" spans="1:15" s="9" customFormat="1" x14ac:dyDescent="0.25">
      <c r="A349" s="20"/>
      <c r="B349" s="26"/>
      <c r="C349" s="55"/>
      <c r="D349" s="55"/>
      <c r="E349" s="65"/>
      <c r="F349" s="65"/>
      <c r="G349" s="65"/>
      <c r="H349" s="65"/>
      <c r="I349" s="65"/>
      <c r="J349" s="65"/>
      <c r="K349" s="56"/>
      <c r="L349" s="56"/>
      <c r="M349" s="56"/>
      <c r="N349" s="56"/>
      <c r="O349" s="12"/>
    </row>
    <row r="350" spans="1:15" s="9" customFormat="1" x14ac:dyDescent="0.25">
      <c r="A350" s="20"/>
      <c r="B350" s="26"/>
      <c r="C350" s="55"/>
      <c r="D350" s="55"/>
      <c r="E350" s="65"/>
      <c r="F350" s="65"/>
      <c r="G350" s="65"/>
      <c r="H350" s="65"/>
      <c r="I350" s="65"/>
      <c r="J350" s="65"/>
      <c r="K350" s="56"/>
      <c r="L350" s="56"/>
      <c r="M350" s="56"/>
      <c r="N350" s="56"/>
      <c r="O350" s="12"/>
    </row>
    <row r="351" spans="1:15" s="9" customFormat="1" x14ac:dyDescent="0.25">
      <c r="A351" s="20"/>
      <c r="B351" s="26"/>
      <c r="C351" s="55"/>
      <c r="D351" s="55"/>
      <c r="E351" s="65"/>
      <c r="F351" s="65"/>
      <c r="G351" s="65"/>
      <c r="H351" s="65"/>
      <c r="I351" s="65"/>
      <c r="J351" s="65"/>
      <c r="K351" s="56"/>
      <c r="L351" s="56"/>
      <c r="M351" s="56"/>
      <c r="N351" s="56"/>
      <c r="O351" s="12"/>
    </row>
    <row r="352" spans="1:15" s="9" customFormat="1" x14ac:dyDescent="0.25">
      <c r="A352" s="20"/>
      <c r="B352" s="26"/>
      <c r="C352" s="55"/>
      <c r="D352" s="55"/>
      <c r="E352" s="65"/>
      <c r="F352" s="65"/>
      <c r="G352" s="65"/>
      <c r="H352" s="65"/>
      <c r="I352" s="65"/>
      <c r="J352" s="65"/>
      <c r="K352" s="56"/>
      <c r="L352" s="56"/>
      <c r="M352" s="56"/>
      <c r="N352" s="56"/>
      <c r="O352" s="12"/>
    </row>
    <row r="353" spans="1:15" s="9" customFormat="1" x14ac:dyDescent="0.25">
      <c r="A353" s="20"/>
      <c r="B353" s="26"/>
      <c r="C353" s="55"/>
      <c r="D353" s="55"/>
      <c r="E353" s="65"/>
      <c r="F353" s="65"/>
      <c r="G353" s="65"/>
      <c r="H353" s="65"/>
      <c r="I353" s="65"/>
      <c r="J353" s="65"/>
      <c r="K353" s="56"/>
      <c r="L353" s="56"/>
      <c r="M353" s="56"/>
      <c r="N353" s="56"/>
      <c r="O353" s="12"/>
    </row>
    <row r="354" spans="1:15" s="9" customFormat="1" x14ac:dyDescent="0.25">
      <c r="A354" s="20"/>
      <c r="B354" s="26"/>
      <c r="C354" s="55"/>
      <c r="D354" s="55"/>
      <c r="E354" s="65"/>
      <c r="F354" s="65"/>
      <c r="G354" s="65"/>
      <c r="H354" s="65"/>
      <c r="I354" s="65"/>
      <c r="J354" s="65"/>
      <c r="K354" s="56"/>
      <c r="L354" s="56"/>
      <c r="M354" s="56"/>
      <c r="N354" s="56"/>
      <c r="O354" s="12"/>
    </row>
    <row r="355" spans="1:15" s="9" customFormat="1" x14ac:dyDescent="0.25">
      <c r="A355" s="20"/>
      <c r="B355" s="26"/>
      <c r="C355" s="55"/>
      <c r="D355" s="55"/>
      <c r="E355" s="65"/>
      <c r="F355" s="65"/>
      <c r="G355" s="65"/>
      <c r="H355" s="65"/>
      <c r="I355" s="65"/>
      <c r="J355" s="65"/>
      <c r="K355" s="56"/>
      <c r="L355" s="56"/>
      <c r="M355" s="56"/>
      <c r="N355" s="56"/>
      <c r="O355" s="12"/>
    </row>
    <row r="356" spans="1:15" s="9" customFormat="1" x14ac:dyDescent="0.25">
      <c r="A356" s="20"/>
      <c r="B356" s="26"/>
      <c r="C356" s="55"/>
      <c r="D356" s="55"/>
      <c r="E356" s="65"/>
      <c r="F356" s="65"/>
      <c r="G356" s="65"/>
      <c r="H356" s="65"/>
      <c r="I356" s="65"/>
      <c r="J356" s="65"/>
      <c r="K356" s="56"/>
      <c r="L356" s="56"/>
      <c r="M356" s="56"/>
      <c r="N356" s="56"/>
      <c r="O356" s="12"/>
    </row>
    <row r="357" spans="1:15" s="9" customFormat="1" x14ac:dyDescent="0.25">
      <c r="A357" s="20"/>
      <c r="B357" s="26"/>
      <c r="C357" s="55"/>
      <c r="D357" s="55"/>
      <c r="E357" s="65"/>
      <c r="F357" s="65"/>
      <c r="G357" s="65"/>
      <c r="H357" s="65"/>
      <c r="I357" s="65"/>
      <c r="J357" s="65"/>
      <c r="K357" s="56"/>
      <c r="L357" s="56"/>
      <c r="M357" s="56"/>
      <c r="N357" s="56"/>
      <c r="O357" s="12"/>
    </row>
    <row r="358" spans="1:15" s="9" customFormat="1" x14ac:dyDescent="0.25">
      <c r="A358" s="20"/>
      <c r="B358" s="26"/>
      <c r="C358" s="55"/>
      <c r="D358" s="55"/>
      <c r="E358" s="65"/>
      <c r="F358" s="65"/>
      <c r="G358" s="65"/>
      <c r="H358" s="65"/>
      <c r="I358" s="65"/>
      <c r="J358" s="65"/>
      <c r="K358" s="56"/>
      <c r="L358" s="56"/>
      <c r="M358" s="56"/>
      <c r="N358" s="56"/>
      <c r="O358" s="12"/>
    </row>
    <row r="359" spans="1:15" s="9" customFormat="1" x14ac:dyDescent="0.25">
      <c r="A359" s="20"/>
      <c r="B359" s="26"/>
      <c r="C359" s="55"/>
      <c r="D359" s="55"/>
      <c r="E359" s="65"/>
      <c r="F359" s="65"/>
      <c r="G359" s="65"/>
      <c r="H359" s="65"/>
      <c r="I359" s="65"/>
      <c r="J359" s="65"/>
      <c r="K359" s="56"/>
      <c r="L359" s="56"/>
      <c r="M359" s="56"/>
      <c r="N359" s="56"/>
      <c r="O359" s="12"/>
    </row>
    <row r="360" spans="1:15" s="9" customFormat="1" x14ac:dyDescent="0.25">
      <c r="A360" s="20"/>
      <c r="B360" s="26"/>
      <c r="C360" s="55"/>
      <c r="D360" s="55"/>
      <c r="E360" s="65"/>
      <c r="F360" s="65"/>
      <c r="G360" s="65"/>
      <c r="H360" s="65"/>
      <c r="I360" s="65"/>
      <c r="J360" s="65"/>
      <c r="K360" s="56"/>
      <c r="L360" s="56"/>
      <c r="M360" s="56"/>
      <c r="N360" s="56"/>
      <c r="O360" s="12"/>
    </row>
    <row r="361" spans="1:15" s="9" customFormat="1" x14ac:dyDescent="0.25">
      <c r="A361" s="20"/>
      <c r="B361" s="26"/>
      <c r="C361" s="55"/>
      <c r="D361" s="55"/>
      <c r="E361" s="65"/>
      <c r="F361" s="65"/>
      <c r="G361" s="65"/>
      <c r="H361" s="65"/>
      <c r="I361" s="65"/>
      <c r="J361" s="65"/>
      <c r="K361" s="56"/>
      <c r="L361" s="56"/>
      <c r="M361" s="56"/>
      <c r="N361" s="56"/>
      <c r="O361" s="12"/>
    </row>
    <row r="362" spans="1:15" s="9" customFormat="1" x14ac:dyDescent="0.25">
      <c r="A362" s="20"/>
      <c r="B362" s="26"/>
      <c r="C362" s="55"/>
      <c r="D362" s="55"/>
      <c r="E362" s="65"/>
      <c r="F362" s="65"/>
      <c r="G362" s="65"/>
      <c r="H362" s="65"/>
      <c r="I362" s="65"/>
      <c r="J362" s="65"/>
      <c r="K362" s="56"/>
      <c r="L362" s="56"/>
      <c r="M362" s="56"/>
      <c r="N362" s="56"/>
      <c r="O362" s="12"/>
    </row>
    <row r="363" spans="1:15" s="9" customFormat="1" x14ac:dyDescent="0.25">
      <c r="A363" s="20"/>
      <c r="B363" s="26"/>
      <c r="C363" s="55"/>
      <c r="D363" s="55"/>
      <c r="E363" s="65"/>
      <c r="F363" s="65"/>
      <c r="G363" s="65"/>
      <c r="H363" s="65"/>
      <c r="I363" s="65"/>
      <c r="J363" s="65"/>
      <c r="K363" s="56"/>
      <c r="L363" s="56"/>
      <c r="M363" s="56"/>
      <c r="N363" s="56"/>
      <c r="O363" s="12"/>
    </row>
    <row r="364" spans="1:15" s="9" customFormat="1" x14ac:dyDescent="0.25">
      <c r="A364" s="20"/>
      <c r="B364" s="26"/>
      <c r="C364" s="55"/>
      <c r="D364" s="55"/>
      <c r="E364" s="65"/>
      <c r="F364" s="65"/>
      <c r="G364" s="65"/>
      <c r="H364" s="65"/>
      <c r="I364" s="65"/>
      <c r="J364" s="65"/>
      <c r="K364" s="56"/>
      <c r="L364" s="56"/>
      <c r="M364" s="56"/>
      <c r="N364" s="56"/>
      <c r="O364" s="12"/>
    </row>
    <row r="365" spans="1:15" s="9" customFormat="1" x14ac:dyDescent="0.25">
      <c r="A365" s="20"/>
      <c r="B365" s="26"/>
      <c r="C365" s="55"/>
      <c r="D365" s="55"/>
      <c r="E365" s="65"/>
      <c r="F365" s="65"/>
      <c r="G365" s="65"/>
      <c r="H365" s="65"/>
      <c r="I365" s="65"/>
      <c r="J365" s="65"/>
      <c r="K365" s="56"/>
      <c r="L365" s="56"/>
      <c r="M365" s="56"/>
      <c r="N365" s="56"/>
      <c r="O365" s="12"/>
    </row>
    <row r="366" spans="1:15" s="9" customFormat="1" x14ac:dyDescent="0.25">
      <c r="A366" s="20"/>
      <c r="B366" s="26"/>
      <c r="C366" s="55"/>
      <c r="D366" s="55"/>
      <c r="E366" s="65"/>
      <c r="F366" s="65"/>
      <c r="G366" s="65"/>
      <c r="H366" s="65"/>
      <c r="I366" s="65"/>
      <c r="J366" s="65"/>
      <c r="K366" s="56"/>
      <c r="L366" s="56"/>
      <c r="M366" s="56"/>
      <c r="N366" s="56"/>
      <c r="O366" s="12"/>
    </row>
    <row r="367" spans="1:15" s="9" customFormat="1" x14ac:dyDescent="0.25">
      <c r="A367" s="20"/>
      <c r="B367" s="26"/>
      <c r="C367" s="55"/>
      <c r="D367" s="55"/>
      <c r="E367" s="65"/>
      <c r="F367" s="65"/>
      <c r="G367" s="65"/>
      <c r="H367" s="65"/>
      <c r="I367" s="65"/>
      <c r="J367" s="65"/>
      <c r="K367" s="56"/>
      <c r="L367" s="56"/>
      <c r="M367" s="56"/>
      <c r="N367" s="56"/>
      <c r="O367" s="12"/>
    </row>
    <row r="368" spans="1:15" s="9" customFormat="1" x14ac:dyDescent="0.25">
      <c r="A368" s="20"/>
      <c r="B368" s="26"/>
      <c r="C368" s="55"/>
      <c r="D368" s="55"/>
      <c r="E368" s="65"/>
      <c r="F368" s="65"/>
      <c r="G368" s="65"/>
      <c r="H368" s="65"/>
      <c r="I368" s="65"/>
      <c r="J368" s="65"/>
      <c r="K368" s="56"/>
      <c r="L368" s="56"/>
      <c r="M368" s="56"/>
      <c r="N368" s="56"/>
      <c r="O368" s="12"/>
    </row>
    <row r="369" spans="1:15" s="9" customFormat="1" x14ac:dyDescent="0.25">
      <c r="A369" s="20"/>
      <c r="B369" s="26"/>
      <c r="C369" s="55"/>
      <c r="D369" s="55"/>
      <c r="E369" s="65"/>
      <c r="F369" s="65"/>
      <c r="G369" s="65"/>
      <c r="H369" s="65"/>
      <c r="I369" s="65"/>
      <c r="J369" s="65"/>
      <c r="K369" s="56"/>
      <c r="L369" s="56"/>
      <c r="M369" s="56"/>
      <c r="N369" s="56"/>
      <c r="O369" s="12"/>
    </row>
    <row r="370" spans="1:15" s="9" customFormat="1" x14ac:dyDescent="0.25">
      <c r="A370" s="20"/>
      <c r="B370" s="26"/>
      <c r="C370" s="55"/>
      <c r="D370" s="55"/>
      <c r="E370" s="65"/>
      <c r="F370" s="65"/>
      <c r="G370" s="65"/>
      <c r="H370" s="65"/>
      <c r="I370" s="65"/>
      <c r="J370" s="65"/>
      <c r="K370" s="56"/>
      <c r="L370" s="56"/>
      <c r="M370" s="56"/>
      <c r="N370" s="56"/>
      <c r="O370" s="12"/>
    </row>
    <row r="371" spans="1:15" s="9" customFormat="1" x14ac:dyDescent="0.25">
      <c r="A371" s="20"/>
      <c r="B371" s="26"/>
      <c r="C371" s="55"/>
      <c r="D371" s="55"/>
      <c r="E371" s="65"/>
      <c r="F371" s="65"/>
      <c r="G371" s="65"/>
      <c r="H371" s="65"/>
      <c r="I371" s="65"/>
      <c r="J371" s="65"/>
      <c r="K371" s="56"/>
      <c r="L371" s="56"/>
      <c r="M371" s="56"/>
      <c r="N371" s="56"/>
      <c r="O371" s="12"/>
    </row>
    <row r="372" spans="1:15" s="9" customFormat="1" x14ac:dyDescent="0.25">
      <c r="A372" s="20"/>
      <c r="B372" s="26"/>
      <c r="C372" s="55"/>
      <c r="D372" s="55"/>
      <c r="E372" s="65"/>
      <c r="F372" s="65"/>
      <c r="G372" s="65"/>
      <c r="H372" s="65"/>
      <c r="I372" s="65"/>
      <c r="J372" s="65"/>
      <c r="K372" s="56"/>
      <c r="L372" s="56"/>
      <c r="M372" s="56"/>
      <c r="N372" s="56"/>
      <c r="O372" s="12"/>
    </row>
    <row r="373" spans="1:15" s="9" customFormat="1" x14ac:dyDescent="0.25">
      <c r="A373" s="20"/>
      <c r="B373" s="26"/>
      <c r="C373" s="55"/>
      <c r="D373" s="55"/>
      <c r="E373" s="65"/>
      <c r="F373" s="65"/>
      <c r="G373" s="65"/>
      <c r="H373" s="65"/>
      <c r="I373" s="65"/>
      <c r="J373" s="65"/>
      <c r="K373" s="56"/>
      <c r="L373" s="56"/>
      <c r="M373" s="56"/>
      <c r="N373" s="56"/>
      <c r="O373" s="12"/>
    </row>
    <row r="374" spans="1:15" s="9" customFormat="1" x14ac:dyDescent="0.25">
      <c r="A374" s="20"/>
      <c r="B374" s="26"/>
      <c r="C374" s="55"/>
      <c r="D374" s="55"/>
      <c r="E374" s="65"/>
      <c r="F374" s="65"/>
      <c r="G374" s="65"/>
      <c r="H374" s="65"/>
      <c r="I374" s="65"/>
      <c r="J374" s="65"/>
      <c r="K374" s="56"/>
      <c r="L374" s="56"/>
      <c r="M374" s="56"/>
      <c r="N374" s="56"/>
      <c r="O374" s="12"/>
    </row>
    <row r="375" spans="1:15" s="9" customFormat="1" x14ac:dyDescent="0.25">
      <c r="A375" s="20"/>
      <c r="B375" s="26"/>
      <c r="C375" s="55"/>
      <c r="D375" s="55"/>
      <c r="E375" s="65"/>
      <c r="F375" s="65"/>
      <c r="G375" s="65"/>
      <c r="H375" s="65"/>
      <c r="I375" s="65"/>
      <c r="J375" s="65"/>
      <c r="K375" s="56"/>
      <c r="L375" s="56"/>
      <c r="M375" s="56"/>
      <c r="N375" s="56"/>
      <c r="O375" s="12"/>
    </row>
    <row r="376" spans="1:15" s="9" customFormat="1" x14ac:dyDescent="0.25">
      <c r="A376" s="20"/>
      <c r="B376" s="26"/>
      <c r="C376" s="55"/>
      <c r="D376" s="55"/>
      <c r="E376" s="65"/>
      <c r="F376" s="65"/>
      <c r="G376" s="65"/>
      <c r="H376" s="65"/>
      <c r="I376" s="65"/>
      <c r="J376" s="65"/>
      <c r="K376" s="56"/>
      <c r="L376" s="56"/>
      <c r="M376" s="56"/>
      <c r="N376" s="56"/>
      <c r="O376" s="12"/>
    </row>
    <row r="377" spans="1:15" s="9" customFormat="1" x14ac:dyDescent="0.25">
      <c r="A377" s="20"/>
      <c r="B377" s="26"/>
      <c r="C377" s="55"/>
      <c r="D377" s="55"/>
      <c r="E377" s="65"/>
      <c r="F377" s="65"/>
      <c r="G377" s="65"/>
      <c r="H377" s="65"/>
      <c r="I377" s="65"/>
      <c r="J377" s="65"/>
      <c r="K377" s="56"/>
      <c r="L377" s="56"/>
      <c r="M377" s="56"/>
      <c r="N377" s="56"/>
      <c r="O377" s="12"/>
    </row>
    <row r="378" spans="1:15" s="9" customFormat="1" x14ac:dyDescent="0.25">
      <c r="A378" s="20"/>
      <c r="B378" s="26"/>
      <c r="C378" s="55"/>
      <c r="D378" s="55"/>
      <c r="E378" s="65"/>
      <c r="F378" s="65"/>
      <c r="G378" s="65"/>
      <c r="H378" s="65"/>
      <c r="I378" s="65"/>
      <c r="J378" s="65"/>
      <c r="K378" s="56"/>
      <c r="L378" s="56"/>
      <c r="M378" s="56"/>
      <c r="N378" s="56"/>
      <c r="O378" s="12"/>
    </row>
    <row r="379" spans="1:15" s="9" customFormat="1" x14ac:dyDescent="0.25">
      <c r="A379" s="20"/>
      <c r="B379" s="26"/>
      <c r="C379" s="55"/>
      <c r="D379" s="55"/>
      <c r="E379" s="65"/>
      <c r="F379" s="65"/>
      <c r="G379" s="65"/>
      <c r="H379" s="65"/>
      <c r="I379" s="65"/>
      <c r="J379" s="65"/>
      <c r="K379" s="56"/>
      <c r="L379" s="56"/>
      <c r="M379" s="56"/>
      <c r="N379" s="56"/>
      <c r="O379" s="12"/>
    </row>
    <row r="380" spans="1:15" s="9" customFormat="1" x14ac:dyDescent="0.25">
      <c r="A380" s="20"/>
      <c r="B380" s="26"/>
      <c r="C380" s="55"/>
      <c r="D380" s="55"/>
      <c r="E380" s="65"/>
      <c r="F380" s="65"/>
      <c r="G380" s="65"/>
      <c r="H380" s="65"/>
      <c r="I380" s="65"/>
      <c r="J380" s="65"/>
      <c r="K380" s="56"/>
      <c r="L380" s="56"/>
      <c r="M380" s="56"/>
      <c r="N380" s="56"/>
      <c r="O380" s="12"/>
    </row>
    <row r="381" spans="1:15" s="9" customFormat="1" x14ac:dyDescent="0.25">
      <c r="A381" s="20"/>
      <c r="B381" s="26"/>
      <c r="C381" s="55"/>
      <c r="D381" s="55"/>
      <c r="E381" s="65"/>
      <c r="F381" s="65"/>
      <c r="G381" s="65"/>
      <c r="H381" s="65"/>
      <c r="I381" s="65"/>
      <c r="J381" s="65"/>
      <c r="K381" s="56"/>
      <c r="L381" s="56"/>
      <c r="M381" s="56"/>
      <c r="N381" s="56"/>
      <c r="O381" s="12"/>
    </row>
    <row r="382" spans="1:15" s="9" customFormat="1" x14ac:dyDescent="0.25">
      <c r="A382" s="20"/>
      <c r="B382" s="26"/>
      <c r="C382" s="55"/>
      <c r="D382" s="55"/>
      <c r="E382" s="65"/>
      <c r="F382" s="65"/>
      <c r="G382" s="65"/>
      <c r="H382" s="65"/>
      <c r="I382" s="65"/>
      <c r="J382" s="65"/>
      <c r="K382" s="56"/>
      <c r="L382" s="56"/>
      <c r="M382" s="56"/>
      <c r="N382" s="56"/>
      <c r="O382" s="12"/>
    </row>
    <row r="383" spans="1:15" s="9" customFormat="1" x14ac:dyDescent="0.25">
      <c r="A383" s="20"/>
      <c r="B383" s="26"/>
      <c r="C383" s="55"/>
      <c r="D383" s="55"/>
      <c r="E383" s="65"/>
      <c r="F383" s="65"/>
      <c r="G383" s="65"/>
      <c r="H383" s="65"/>
      <c r="I383" s="65"/>
      <c r="J383" s="65"/>
      <c r="K383" s="56"/>
      <c r="L383" s="56"/>
      <c r="M383" s="56"/>
      <c r="N383" s="56"/>
      <c r="O383" s="12"/>
    </row>
    <row r="384" spans="1:15" s="9" customFormat="1" x14ac:dyDescent="0.25">
      <c r="A384" s="20"/>
      <c r="B384" s="26"/>
      <c r="C384" s="55"/>
      <c r="D384" s="55"/>
      <c r="E384" s="65"/>
      <c r="F384" s="65"/>
      <c r="G384" s="65"/>
      <c r="H384" s="65"/>
      <c r="I384" s="65"/>
      <c r="J384" s="65"/>
      <c r="K384" s="56"/>
      <c r="L384" s="56"/>
      <c r="M384" s="56"/>
      <c r="N384" s="56"/>
      <c r="O384" s="12"/>
    </row>
    <row r="385" spans="1:15" s="9" customFormat="1" x14ac:dyDescent="0.25">
      <c r="A385" s="20"/>
      <c r="B385" s="26"/>
      <c r="C385" s="55"/>
      <c r="D385" s="55"/>
      <c r="E385" s="65"/>
      <c r="F385" s="65"/>
      <c r="G385" s="65"/>
      <c r="H385" s="65"/>
      <c r="I385" s="65"/>
      <c r="J385" s="65"/>
      <c r="K385" s="56"/>
      <c r="L385" s="56"/>
      <c r="M385" s="56"/>
      <c r="N385" s="56"/>
      <c r="O385" s="12"/>
    </row>
    <row r="386" spans="1:15" s="9" customFormat="1" x14ac:dyDescent="0.25">
      <c r="A386" s="20"/>
      <c r="B386" s="26"/>
      <c r="C386" s="55"/>
      <c r="D386" s="55"/>
      <c r="E386" s="65"/>
      <c r="F386" s="65"/>
      <c r="G386" s="65"/>
      <c r="H386" s="65"/>
      <c r="I386" s="65"/>
      <c r="J386" s="65"/>
      <c r="K386" s="56"/>
      <c r="L386" s="56"/>
      <c r="M386" s="56"/>
      <c r="N386" s="56"/>
      <c r="O386" s="12"/>
    </row>
    <row r="387" spans="1:15" s="9" customFormat="1" x14ac:dyDescent="0.25">
      <c r="A387" s="20"/>
      <c r="B387" s="26"/>
      <c r="C387" s="55"/>
      <c r="D387" s="55"/>
      <c r="E387" s="65"/>
      <c r="F387" s="65"/>
      <c r="G387" s="65"/>
      <c r="H387" s="65"/>
      <c r="I387" s="65"/>
      <c r="J387" s="65"/>
      <c r="K387" s="56"/>
      <c r="L387" s="56"/>
      <c r="M387" s="56"/>
      <c r="N387" s="56"/>
      <c r="O387" s="12"/>
    </row>
    <row r="388" spans="1:15" s="9" customFormat="1" x14ac:dyDescent="0.25">
      <c r="A388" s="20"/>
      <c r="B388" s="26"/>
      <c r="C388" s="55"/>
      <c r="D388" s="55"/>
      <c r="E388" s="65"/>
      <c r="F388" s="65"/>
      <c r="G388" s="65"/>
      <c r="H388" s="65"/>
      <c r="I388" s="65"/>
      <c r="J388" s="65"/>
      <c r="K388" s="56"/>
      <c r="L388" s="56"/>
      <c r="M388" s="56"/>
      <c r="N388" s="56"/>
      <c r="O388" s="12"/>
    </row>
    <row r="389" spans="1:15" s="9" customFormat="1" x14ac:dyDescent="0.25">
      <c r="A389" s="20"/>
      <c r="B389" s="26"/>
      <c r="C389" s="55"/>
      <c r="D389" s="55"/>
      <c r="E389" s="65"/>
      <c r="F389" s="65"/>
      <c r="G389" s="65"/>
      <c r="H389" s="65"/>
      <c r="I389" s="65"/>
      <c r="J389" s="65"/>
      <c r="K389" s="56"/>
      <c r="L389" s="56"/>
      <c r="M389" s="56"/>
      <c r="N389" s="56"/>
      <c r="O389" s="12"/>
    </row>
    <row r="390" spans="1:15" s="9" customFormat="1" x14ac:dyDescent="0.25">
      <c r="A390" s="20"/>
      <c r="B390" s="26"/>
      <c r="C390" s="55"/>
      <c r="D390" s="55"/>
      <c r="E390" s="65"/>
      <c r="F390" s="65"/>
      <c r="G390" s="65"/>
      <c r="H390" s="65"/>
      <c r="I390" s="65"/>
      <c r="J390" s="65"/>
      <c r="K390" s="56"/>
      <c r="L390" s="56"/>
      <c r="M390" s="56"/>
      <c r="N390" s="56"/>
      <c r="O390" s="12"/>
    </row>
    <row r="391" spans="1:15" s="9" customFormat="1" x14ac:dyDescent="0.25">
      <c r="A391" s="20"/>
      <c r="B391" s="26"/>
      <c r="C391" s="55"/>
      <c r="D391" s="55"/>
      <c r="E391" s="65"/>
      <c r="F391" s="65"/>
      <c r="G391" s="65"/>
      <c r="H391" s="65"/>
      <c r="I391" s="65"/>
      <c r="J391" s="65"/>
      <c r="K391" s="56"/>
      <c r="L391" s="56"/>
      <c r="M391" s="56"/>
      <c r="N391" s="56"/>
      <c r="O391" s="12"/>
    </row>
    <row r="392" spans="1:15" s="9" customFormat="1" x14ac:dyDescent="0.25">
      <c r="A392" s="20"/>
      <c r="B392" s="26"/>
      <c r="C392" s="55"/>
      <c r="D392" s="55"/>
      <c r="E392" s="65"/>
      <c r="F392" s="65"/>
      <c r="G392" s="65"/>
      <c r="H392" s="65"/>
      <c r="I392" s="65"/>
      <c r="J392" s="65"/>
      <c r="K392" s="56"/>
      <c r="L392" s="56"/>
      <c r="M392" s="56"/>
      <c r="N392" s="56"/>
      <c r="O392" s="12"/>
    </row>
    <row r="393" spans="1:15" s="9" customFormat="1" x14ac:dyDescent="0.25">
      <c r="A393" s="20"/>
      <c r="B393" s="26"/>
      <c r="C393" s="55"/>
      <c r="D393" s="55"/>
      <c r="E393" s="65"/>
      <c r="F393" s="65"/>
      <c r="G393" s="65"/>
      <c r="H393" s="65"/>
      <c r="I393" s="65"/>
      <c r="J393" s="65"/>
      <c r="K393" s="56"/>
      <c r="L393" s="56"/>
      <c r="M393" s="56"/>
      <c r="N393" s="56"/>
      <c r="O393" s="12"/>
    </row>
    <row r="394" spans="1:15" s="9" customFormat="1" x14ac:dyDescent="0.25">
      <c r="A394" s="20"/>
      <c r="B394" s="26"/>
      <c r="C394" s="55"/>
      <c r="D394" s="55"/>
      <c r="E394" s="65"/>
      <c r="F394" s="65"/>
      <c r="G394" s="65"/>
      <c r="H394" s="65"/>
      <c r="I394" s="65"/>
      <c r="J394" s="65"/>
      <c r="K394" s="56"/>
      <c r="L394" s="56"/>
      <c r="M394" s="56"/>
      <c r="N394" s="56"/>
      <c r="O394" s="12"/>
    </row>
    <row r="395" spans="1:15" s="9" customFormat="1" x14ac:dyDescent="0.25">
      <c r="A395" s="20"/>
      <c r="B395" s="26"/>
      <c r="C395" s="55"/>
      <c r="D395" s="55"/>
      <c r="E395" s="65"/>
      <c r="F395" s="65"/>
      <c r="G395" s="65"/>
      <c r="H395" s="65"/>
      <c r="I395" s="65"/>
      <c r="J395" s="65"/>
      <c r="K395" s="56"/>
      <c r="L395" s="56"/>
      <c r="M395" s="56"/>
      <c r="N395" s="56"/>
      <c r="O395" s="12"/>
    </row>
    <row r="396" spans="1:15" s="9" customFormat="1" x14ac:dyDescent="0.25">
      <c r="A396" s="20"/>
      <c r="B396" s="26"/>
      <c r="C396" s="55"/>
      <c r="D396" s="55"/>
      <c r="E396" s="65"/>
      <c r="F396" s="65"/>
      <c r="G396" s="65"/>
      <c r="H396" s="65"/>
      <c r="I396" s="65"/>
      <c r="J396" s="65"/>
      <c r="K396" s="56"/>
      <c r="L396" s="56"/>
      <c r="M396" s="56"/>
      <c r="N396" s="56"/>
      <c r="O396" s="12"/>
    </row>
    <row r="397" spans="1:15" s="9" customFormat="1" x14ac:dyDescent="0.25">
      <c r="A397" s="20"/>
      <c r="B397" s="26"/>
      <c r="C397" s="55"/>
      <c r="D397" s="55"/>
      <c r="E397" s="65"/>
      <c r="F397" s="65"/>
      <c r="G397" s="65"/>
      <c r="H397" s="65"/>
      <c r="I397" s="65"/>
      <c r="J397" s="65"/>
      <c r="K397" s="56"/>
      <c r="L397" s="56"/>
      <c r="M397" s="56"/>
      <c r="N397" s="56"/>
      <c r="O397" s="12"/>
    </row>
    <row r="398" spans="1:15" s="9" customFormat="1" x14ac:dyDescent="0.25">
      <c r="A398" s="20"/>
      <c r="B398" s="26"/>
      <c r="C398" s="55"/>
      <c r="D398" s="55"/>
      <c r="E398" s="65"/>
      <c r="F398" s="65"/>
      <c r="G398" s="65"/>
      <c r="H398" s="65"/>
      <c r="I398" s="65"/>
      <c r="J398" s="65"/>
      <c r="K398" s="56"/>
      <c r="L398" s="56"/>
      <c r="M398" s="56"/>
      <c r="N398" s="56"/>
      <c r="O398" s="12"/>
    </row>
    <row r="399" spans="1:15" s="9" customFormat="1" x14ac:dyDescent="0.25">
      <c r="A399" s="20"/>
      <c r="B399" s="26"/>
      <c r="C399" s="55"/>
      <c r="D399" s="55"/>
      <c r="E399" s="65"/>
      <c r="F399" s="65"/>
      <c r="G399" s="65"/>
      <c r="H399" s="65"/>
      <c r="I399" s="65"/>
      <c r="J399" s="65"/>
      <c r="K399" s="56"/>
      <c r="L399" s="56"/>
      <c r="M399" s="56"/>
      <c r="N399" s="56"/>
      <c r="O399" s="12"/>
    </row>
    <row r="400" spans="1:15" s="9" customFormat="1" x14ac:dyDescent="0.25">
      <c r="A400" s="20"/>
      <c r="B400" s="26"/>
      <c r="C400" s="55"/>
      <c r="D400" s="55"/>
      <c r="E400" s="65"/>
      <c r="F400" s="65"/>
      <c r="G400" s="65"/>
      <c r="H400" s="65"/>
      <c r="I400" s="65"/>
      <c r="J400" s="65"/>
      <c r="K400" s="56"/>
      <c r="L400" s="56"/>
      <c r="M400" s="56"/>
      <c r="N400" s="56"/>
      <c r="O400" s="12"/>
    </row>
    <row r="401" spans="1:15" s="9" customFormat="1" x14ac:dyDescent="0.25">
      <c r="A401" s="20"/>
      <c r="B401" s="26"/>
      <c r="C401" s="55"/>
      <c r="D401" s="55"/>
      <c r="E401" s="65"/>
      <c r="F401" s="65"/>
      <c r="G401" s="65"/>
      <c r="H401" s="65"/>
      <c r="I401" s="65"/>
      <c r="J401" s="65"/>
      <c r="K401" s="56"/>
      <c r="L401" s="56"/>
      <c r="M401" s="56"/>
      <c r="N401" s="56"/>
      <c r="O401" s="12"/>
    </row>
    <row r="402" spans="1:15" s="9" customFormat="1" x14ac:dyDescent="0.25">
      <c r="A402" s="20"/>
      <c r="B402" s="26"/>
      <c r="C402" s="55"/>
      <c r="D402" s="55"/>
      <c r="E402" s="65"/>
      <c r="F402" s="65"/>
      <c r="G402" s="65"/>
      <c r="H402" s="65"/>
      <c r="I402" s="65"/>
      <c r="J402" s="65"/>
      <c r="K402" s="56"/>
      <c r="L402" s="56"/>
      <c r="M402" s="56"/>
      <c r="N402" s="56"/>
      <c r="O402" s="12"/>
    </row>
    <row r="403" spans="1:15" s="9" customFormat="1" x14ac:dyDescent="0.25">
      <c r="A403" s="20"/>
      <c r="B403" s="26"/>
      <c r="C403" s="55"/>
      <c r="D403" s="55"/>
      <c r="E403" s="65"/>
      <c r="F403" s="65"/>
      <c r="G403" s="65"/>
      <c r="H403" s="65"/>
      <c r="I403" s="65"/>
      <c r="J403" s="65"/>
      <c r="K403" s="56"/>
      <c r="L403" s="56"/>
      <c r="M403" s="56"/>
      <c r="N403" s="56"/>
      <c r="O403" s="12"/>
    </row>
    <row r="404" spans="1:15" s="9" customFormat="1" x14ac:dyDescent="0.25">
      <c r="A404" s="20"/>
      <c r="B404" s="26"/>
      <c r="C404" s="55"/>
      <c r="D404" s="55"/>
      <c r="E404" s="65"/>
      <c r="F404" s="65"/>
      <c r="G404" s="65"/>
      <c r="H404" s="65"/>
      <c r="I404" s="65"/>
      <c r="J404" s="65"/>
      <c r="K404" s="56"/>
      <c r="L404" s="56"/>
      <c r="M404" s="56"/>
      <c r="N404" s="56"/>
      <c r="O404" s="12"/>
    </row>
    <row r="405" spans="1:15" s="9" customFormat="1" x14ac:dyDescent="0.25">
      <c r="A405" s="20"/>
      <c r="B405" s="26"/>
      <c r="C405" s="55"/>
      <c r="D405" s="55"/>
      <c r="E405" s="65"/>
      <c r="F405" s="65"/>
      <c r="G405" s="65"/>
      <c r="H405" s="65"/>
      <c r="I405" s="65"/>
      <c r="J405" s="65"/>
      <c r="K405" s="56"/>
      <c r="L405" s="56"/>
      <c r="M405" s="56"/>
      <c r="N405" s="56"/>
      <c r="O405" s="12"/>
    </row>
    <row r="406" spans="1:15" s="9" customFormat="1" x14ac:dyDescent="0.25">
      <c r="A406" s="20"/>
      <c r="B406" s="26"/>
      <c r="C406" s="55"/>
      <c r="D406" s="55"/>
      <c r="E406" s="65"/>
      <c r="F406" s="65"/>
      <c r="G406" s="65"/>
      <c r="H406" s="65"/>
      <c r="I406" s="65"/>
      <c r="J406" s="65"/>
      <c r="K406" s="56"/>
      <c r="L406" s="56"/>
      <c r="M406" s="56"/>
      <c r="N406" s="56"/>
      <c r="O406" s="12"/>
    </row>
    <row r="407" spans="1:15" s="9" customFormat="1" x14ac:dyDescent="0.25">
      <c r="A407" s="20"/>
      <c r="B407" s="26"/>
      <c r="C407" s="55"/>
      <c r="D407" s="55"/>
      <c r="E407" s="65"/>
      <c r="F407" s="65"/>
      <c r="G407" s="65"/>
      <c r="H407" s="65"/>
      <c r="I407" s="65"/>
      <c r="J407" s="65"/>
      <c r="K407" s="56"/>
      <c r="L407" s="56"/>
      <c r="M407" s="56"/>
      <c r="N407" s="56"/>
      <c r="O407" s="12"/>
    </row>
    <row r="408" spans="1:15" s="9" customFormat="1" x14ac:dyDescent="0.25">
      <c r="A408" s="20"/>
      <c r="B408" s="26"/>
      <c r="C408" s="55"/>
      <c r="D408" s="55"/>
      <c r="E408" s="65"/>
      <c r="F408" s="65"/>
      <c r="G408" s="65"/>
      <c r="H408" s="65"/>
      <c r="I408" s="65"/>
      <c r="J408" s="65"/>
      <c r="K408" s="56"/>
      <c r="L408" s="56"/>
      <c r="M408" s="56"/>
      <c r="N408" s="56"/>
      <c r="O408" s="12"/>
    </row>
    <row r="409" spans="1:15" s="9" customFormat="1" x14ac:dyDescent="0.25">
      <c r="A409" s="20"/>
      <c r="B409" s="26"/>
      <c r="C409" s="55"/>
      <c r="D409" s="55"/>
      <c r="E409" s="65"/>
      <c r="F409" s="65"/>
      <c r="G409" s="65"/>
      <c r="H409" s="65"/>
      <c r="I409" s="65"/>
      <c r="J409" s="65"/>
      <c r="K409" s="56"/>
      <c r="L409" s="56"/>
      <c r="M409" s="56"/>
      <c r="N409" s="56"/>
      <c r="O409" s="12"/>
    </row>
    <row r="410" spans="1:15" s="9" customFormat="1" x14ac:dyDescent="0.25">
      <c r="A410" s="20"/>
      <c r="B410" s="26"/>
      <c r="C410" s="55"/>
      <c r="D410" s="55"/>
      <c r="E410" s="65"/>
      <c r="F410" s="65"/>
      <c r="G410" s="65"/>
      <c r="H410" s="65"/>
      <c r="I410" s="65"/>
      <c r="J410" s="65"/>
      <c r="K410" s="56"/>
      <c r="L410" s="56"/>
      <c r="M410" s="56"/>
      <c r="N410" s="56"/>
      <c r="O410" s="12"/>
    </row>
    <row r="411" spans="1:15" s="9" customFormat="1" x14ac:dyDescent="0.25">
      <c r="A411" s="20"/>
      <c r="B411" s="26"/>
      <c r="C411" s="55"/>
      <c r="D411" s="55"/>
      <c r="E411" s="65"/>
      <c r="F411" s="65"/>
      <c r="G411" s="65"/>
      <c r="H411" s="65"/>
      <c r="I411" s="65"/>
      <c r="J411" s="65"/>
      <c r="K411" s="56"/>
      <c r="L411" s="56"/>
      <c r="M411" s="56"/>
      <c r="N411" s="56"/>
      <c r="O411" s="12"/>
    </row>
    <row r="412" spans="1:15" s="9" customFormat="1" x14ac:dyDescent="0.25">
      <c r="A412" s="20"/>
      <c r="B412" s="26"/>
      <c r="C412" s="55"/>
      <c r="D412" s="55"/>
      <c r="E412" s="65"/>
      <c r="F412" s="65"/>
      <c r="G412" s="65"/>
      <c r="H412" s="65"/>
      <c r="I412" s="65"/>
      <c r="J412" s="65"/>
      <c r="K412" s="56"/>
      <c r="L412" s="56"/>
      <c r="M412" s="56"/>
      <c r="N412" s="56"/>
      <c r="O412" s="12"/>
    </row>
    <row r="413" spans="1:15" s="9" customFormat="1" x14ac:dyDescent="0.25">
      <c r="A413" s="20"/>
      <c r="B413" s="26"/>
      <c r="C413" s="55"/>
      <c r="D413" s="55"/>
      <c r="E413" s="65"/>
      <c r="F413" s="65"/>
      <c r="G413" s="65"/>
      <c r="H413" s="65"/>
      <c r="I413" s="65"/>
      <c r="J413" s="65"/>
      <c r="K413" s="56"/>
      <c r="L413" s="56"/>
      <c r="M413" s="56"/>
      <c r="N413" s="56"/>
      <c r="O413" s="12"/>
    </row>
    <row r="414" spans="1:15" s="9" customFormat="1" x14ac:dyDescent="0.25">
      <c r="A414" s="20"/>
      <c r="B414" s="26"/>
      <c r="C414" s="55"/>
      <c r="D414" s="55"/>
      <c r="E414" s="65"/>
      <c r="F414" s="65"/>
      <c r="G414" s="65"/>
      <c r="H414" s="65"/>
      <c r="I414" s="65"/>
      <c r="J414" s="65"/>
      <c r="K414" s="56"/>
      <c r="L414" s="56"/>
      <c r="M414" s="56"/>
      <c r="N414" s="56"/>
      <c r="O414" s="12"/>
    </row>
    <row r="415" spans="1:15" s="9" customFormat="1" x14ac:dyDescent="0.25">
      <c r="A415" s="20"/>
      <c r="B415" s="26"/>
      <c r="C415" s="55"/>
      <c r="D415" s="55"/>
      <c r="E415" s="65"/>
      <c r="F415" s="65"/>
      <c r="G415" s="65"/>
      <c r="H415" s="65"/>
      <c r="I415" s="65"/>
      <c r="J415" s="65"/>
      <c r="K415" s="56"/>
      <c r="L415" s="56"/>
      <c r="M415" s="56"/>
      <c r="N415" s="56"/>
      <c r="O415" s="12"/>
    </row>
    <row r="416" spans="1:15" s="9" customFormat="1" x14ac:dyDescent="0.25">
      <c r="A416" s="20"/>
      <c r="B416" s="26"/>
      <c r="C416" s="55"/>
      <c r="D416" s="55"/>
      <c r="E416" s="65"/>
      <c r="F416" s="65"/>
      <c r="G416" s="65"/>
      <c r="H416" s="65"/>
      <c r="I416" s="65"/>
      <c r="J416" s="65"/>
      <c r="K416" s="56"/>
      <c r="L416" s="56"/>
      <c r="M416" s="56"/>
      <c r="N416" s="56"/>
      <c r="O416" s="12"/>
    </row>
    <row r="417" spans="1:15" s="9" customFormat="1" x14ac:dyDescent="0.25">
      <c r="A417" s="20"/>
      <c r="B417" s="26"/>
      <c r="C417" s="55"/>
      <c r="D417" s="55"/>
      <c r="E417" s="65"/>
      <c r="F417" s="65"/>
      <c r="G417" s="65"/>
      <c r="H417" s="65"/>
      <c r="I417" s="65"/>
      <c r="J417" s="65"/>
      <c r="K417" s="56"/>
      <c r="L417" s="56"/>
      <c r="M417" s="56"/>
      <c r="N417" s="56"/>
      <c r="O417" s="12"/>
    </row>
    <row r="418" spans="1:15" s="9" customFormat="1" x14ac:dyDescent="0.25">
      <c r="A418" s="20"/>
      <c r="B418" s="26"/>
      <c r="C418" s="55"/>
      <c r="D418" s="55"/>
      <c r="E418" s="65"/>
      <c r="F418" s="65"/>
      <c r="G418" s="65"/>
      <c r="H418" s="65"/>
      <c r="I418" s="65"/>
      <c r="J418" s="65"/>
      <c r="K418" s="56"/>
      <c r="L418" s="56"/>
      <c r="M418" s="56"/>
      <c r="N418" s="56"/>
      <c r="O418" s="12"/>
    </row>
    <row r="419" spans="1:15" s="9" customFormat="1" x14ac:dyDescent="0.25">
      <c r="A419" s="20"/>
      <c r="B419" s="26"/>
      <c r="C419" s="55"/>
      <c r="D419" s="55"/>
      <c r="E419" s="65"/>
      <c r="F419" s="65"/>
      <c r="G419" s="65"/>
      <c r="H419" s="65"/>
      <c r="I419" s="65"/>
      <c r="J419" s="65"/>
      <c r="K419" s="56"/>
      <c r="L419" s="56"/>
      <c r="M419" s="56"/>
      <c r="N419" s="56"/>
      <c r="O419" s="12"/>
    </row>
    <row r="420" spans="1:15" s="9" customFormat="1" x14ac:dyDescent="0.25">
      <c r="A420" s="20"/>
      <c r="B420" s="26"/>
      <c r="C420" s="55"/>
      <c r="D420" s="55"/>
      <c r="E420" s="65"/>
      <c r="F420" s="65"/>
      <c r="G420" s="65"/>
      <c r="H420" s="65"/>
      <c r="I420" s="65"/>
      <c r="J420" s="65"/>
      <c r="K420" s="56"/>
      <c r="L420" s="56"/>
      <c r="M420" s="56"/>
      <c r="N420" s="56"/>
      <c r="O420" s="12"/>
    </row>
    <row r="421" spans="1:15" s="9" customFormat="1" x14ac:dyDescent="0.25">
      <c r="A421" s="20"/>
      <c r="B421" s="26"/>
      <c r="C421" s="55"/>
      <c r="D421" s="55"/>
      <c r="E421" s="65"/>
      <c r="F421" s="65"/>
      <c r="G421" s="65"/>
      <c r="H421" s="65"/>
      <c r="I421" s="65"/>
      <c r="J421" s="65"/>
      <c r="K421" s="56"/>
      <c r="L421" s="56"/>
      <c r="M421" s="56"/>
      <c r="N421" s="56"/>
      <c r="O421" s="12"/>
    </row>
    <row r="422" spans="1:15" s="9" customFormat="1" x14ac:dyDescent="0.25">
      <c r="A422" s="20"/>
      <c r="B422" s="26"/>
      <c r="C422" s="55"/>
      <c r="D422" s="55"/>
      <c r="E422" s="65"/>
      <c r="F422" s="65"/>
      <c r="G422" s="65"/>
      <c r="H422" s="65"/>
      <c r="I422" s="65"/>
      <c r="J422" s="65"/>
      <c r="K422" s="56"/>
      <c r="L422" s="56"/>
      <c r="M422" s="56"/>
      <c r="N422" s="56"/>
      <c r="O422" s="12"/>
    </row>
    <row r="423" spans="1:15" s="9" customFormat="1" x14ac:dyDescent="0.25">
      <c r="A423" s="20"/>
      <c r="B423" s="26"/>
      <c r="C423" s="55"/>
      <c r="D423" s="55"/>
      <c r="E423" s="65"/>
      <c r="F423" s="65"/>
      <c r="G423" s="65"/>
      <c r="H423" s="65"/>
      <c r="I423" s="65"/>
      <c r="J423" s="65"/>
      <c r="K423" s="56"/>
      <c r="L423" s="56"/>
      <c r="M423" s="56"/>
      <c r="N423" s="56"/>
      <c r="O423" s="12"/>
    </row>
    <row r="424" spans="1:15" s="9" customFormat="1" x14ac:dyDescent="0.25">
      <c r="A424" s="20"/>
      <c r="B424" s="26"/>
      <c r="C424" s="55"/>
      <c r="D424" s="55"/>
      <c r="E424" s="65"/>
      <c r="F424" s="65"/>
      <c r="G424" s="65"/>
      <c r="H424" s="65"/>
      <c r="I424" s="65"/>
      <c r="J424" s="65"/>
      <c r="K424" s="56"/>
      <c r="L424" s="56"/>
      <c r="M424" s="56"/>
      <c r="N424" s="56"/>
      <c r="O424" s="12"/>
    </row>
    <row r="425" spans="1:15" s="9" customFormat="1" x14ac:dyDescent="0.25">
      <c r="A425" s="20"/>
      <c r="B425" s="26"/>
      <c r="C425" s="55"/>
      <c r="D425" s="55"/>
      <c r="E425" s="65"/>
      <c r="F425" s="65"/>
      <c r="G425" s="65"/>
      <c r="H425" s="65"/>
      <c r="I425" s="65"/>
      <c r="J425" s="65"/>
      <c r="K425" s="56"/>
      <c r="L425" s="56"/>
      <c r="M425" s="56"/>
      <c r="N425" s="56"/>
      <c r="O425" s="12"/>
    </row>
    <row r="426" spans="1:15" s="9" customFormat="1" x14ac:dyDescent="0.25">
      <c r="A426" s="20"/>
      <c r="B426" s="26"/>
      <c r="C426" s="55"/>
      <c r="D426" s="55"/>
      <c r="E426" s="65"/>
      <c r="F426" s="65"/>
      <c r="G426" s="65"/>
      <c r="H426" s="65"/>
      <c r="I426" s="65"/>
      <c r="J426" s="65"/>
      <c r="K426" s="56"/>
      <c r="L426" s="56"/>
      <c r="M426" s="56"/>
      <c r="N426" s="56"/>
      <c r="O426" s="12"/>
    </row>
    <row r="427" spans="1:15" s="9" customFormat="1" x14ac:dyDescent="0.25">
      <c r="A427" s="20"/>
      <c r="B427" s="26"/>
      <c r="C427" s="55"/>
      <c r="D427" s="55"/>
      <c r="E427" s="65"/>
      <c r="F427" s="65"/>
      <c r="G427" s="65"/>
      <c r="H427" s="65"/>
      <c r="I427" s="65"/>
      <c r="J427" s="65"/>
      <c r="K427" s="56"/>
      <c r="L427" s="56"/>
      <c r="M427" s="56"/>
      <c r="N427" s="56"/>
      <c r="O427" s="12"/>
    </row>
    <row r="428" spans="1:15" s="9" customFormat="1" x14ac:dyDescent="0.25">
      <c r="A428" s="20"/>
      <c r="B428" s="26"/>
      <c r="C428" s="55"/>
      <c r="D428" s="55"/>
      <c r="E428" s="65"/>
      <c r="F428" s="65"/>
      <c r="G428" s="65"/>
      <c r="H428" s="65"/>
      <c r="I428" s="65"/>
      <c r="J428" s="65"/>
      <c r="K428" s="56"/>
      <c r="L428" s="56"/>
      <c r="M428" s="56"/>
      <c r="N428" s="56"/>
      <c r="O428" s="12"/>
    </row>
    <row r="429" spans="1:15" s="9" customFormat="1" x14ac:dyDescent="0.25">
      <c r="A429" s="20"/>
      <c r="B429" s="26"/>
      <c r="C429" s="55"/>
      <c r="D429" s="55"/>
      <c r="E429" s="65"/>
      <c r="F429" s="65"/>
      <c r="G429" s="65"/>
      <c r="H429" s="65"/>
      <c r="I429" s="65"/>
      <c r="J429" s="65"/>
      <c r="K429" s="56"/>
      <c r="L429" s="56"/>
      <c r="M429" s="56"/>
      <c r="N429" s="56"/>
      <c r="O429" s="12"/>
    </row>
    <row r="430" spans="1:15" s="9" customFormat="1" x14ac:dyDescent="0.25">
      <c r="A430" s="20"/>
      <c r="B430" s="26"/>
      <c r="C430" s="55"/>
      <c r="D430" s="55"/>
      <c r="E430" s="65"/>
      <c r="F430" s="65"/>
      <c r="G430" s="65"/>
      <c r="H430" s="65"/>
      <c r="I430" s="65"/>
      <c r="J430" s="65"/>
      <c r="K430" s="56"/>
      <c r="L430" s="56"/>
      <c r="M430" s="56"/>
      <c r="N430" s="56"/>
      <c r="O430" s="12"/>
    </row>
    <row r="431" spans="1:15" s="9" customFormat="1" x14ac:dyDescent="0.25">
      <c r="A431" s="20"/>
      <c r="B431" s="26"/>
      <c r="C431" s="55"/>
      <c r="D431" s="55"/>
      <c r="E431" s="65"/>
      <c r="F431" s="65"/>
      <c r="G431" s="65"/>
      <c r="H431" s="65"/>
      <c r="I431" s="65"/>
      <c r="J431" s="65"/>
      <c r="K431" s="56"/>
      <c r="L431" s="56"/>
      <c r="M431" s="56"/>
      <c r="N431" s="56"/>
      <c r="O431" s="12"/>
    </row>
    <row r="432" spans="1:15" s="9" customFormat="1" x14ac:dyDescent="0.25">
      <c r="A432" s="20"/>
      <c r="B432" s="26"/>
      <c r="C432" s="55"/>
      <c r="D432" s="55"/>
      <c r="E432" s="65"/>
      <c r="F432" s="65"/>
      <c r="G432" s="65"/>
      <c r="H432" s="65"/>
      <c r="I432" s="65"/>
      <c r="J432" s="65"/>
      <c r="K432" s="56"/>
      <c r="L432" s="56"/>
      <c r="M432" s="56"/>
      <c r="N432" s="56"/>
      <c r="O432" s="12"/>
    </row>
    <row r="433" spans="1:15" s="9" customFormat="1" x14ac:dyDescent="0.25">
      <c r="A433" s="20"/>
      <c r="B433" s="26"/>
      <c r="C433" s="55"/>
      <c r="D433" s="55"/>
      <c r="E433" s="65"/>
      <c r="F433" s="65"/>
      <c r="G433" s="65"/>
      <c r="H433" s="65"/>
      <c r="I433" s="65"/>
      <c r="J433" s="65"/>
      <c r="K433" s="56"/>
      <c r="L433" s="56"/>
      <c r="M433" s="56"/>
      <c r="N433" s="56"/>
      <c r="O433" s="12"/>
    </row>
    <row r="434" spans="1:15" s="9" customFormat="1" x14ac:dyDescent="0.25">
      <c r="A434" s="20"/>
      <c r="B434" s="26"/>
      <c r="C434" s="55"/>
      <c r="D434" s="55"/>
      <c r="E434" s="65"/>
      <c r="F434" s="65"/>
      <c r="G434" s="65"/>
      <c r="H434" s="65"/>
      <c r="I434" s="65"/>
      <c r="J434" s="65"/>
      <c r="K434" s="56"/>
      <c r="L434" s="56"/>
      <c r="M434" s="56"/>
      <c r="N434" s="56"/>
      <c r="O434" s="12"/>
    </row>
    <row r="435" spans="1:15" s="9" customFormat="1" x14ac:dyDescent="0.25">
      <c r="A435" s="20"/>
      <c r="B435" s="26"/>
      <c r="C435" s="55"/>
      <c r="D435" s="55"/>
      <c r="E435" s="65"/>
      <c r="F435" s="65"/>
      <c r="G435" s="65"/>
      <c r="H435" s="65"/>
      <c r="I435" s="65"/>
      <c r="J435" s="65"/>
      <c r="K435" s="56"/>
      <c r="L435" s="56"/>
      <c r="M435" s="56"/>
      <c r="N435" s="56"/>
      <c r="O435" s="12"/>
    </row>
    <row r="436" spans="1:15" s="9" customFormat="1" x14ac:dyDescent="0.25">
      <c r="A436" s="20"/>
      <c r="B436" s="26"/>
      <c r="C436" s="55"/>
      <c r="D436" s="55"/>
      <c r="E436" s="65"/>
      <c r="F436" s="65"/>
      <c r="G436" s="65"/>
      <c r="H436" s="65"/>
      <c r="I436" s="65"/>
      <c r="J436" s="65"/>
      <c r="K436" s="56"/>
      <c r="L436" s="56"/>
      <c r="M436" s="56"/>
      <c r="N436" s="56"/>
      <c r="O436" s="12"/>
    </row>
    <row r="437" spans="1:15" s="9" customFormat="1" x14ac:dyDescent="0.25">
      <c r="A437" s="20"/>
      <c r="B437" s="26"/>
      <c r="C437" s="55"/>
      <c r="D437" s="55"/>
      <c r="E437" s="65"/>
      <c r="F437" s="65"/>
      <c r="G437" s="65"/>
      <c r="H437" s="65"/>
      <c r="I437" s="65"/>
      <c r="J437" s="65"/>
      <c r="K437" s="56"/>
      <c r="L437" s="56"/>
      <c r="M437" s="56"/>
      <c r="N437" s="56"/>
      <c r="O437" s="12"/>
    </row>
    <row r="438" spans="1:15" s="9" customFormat="1" x14ac:dyDescent="0.25">
      <c r="A438" s="20"/>
      <c r="B438" s="26"/>
      <c r="C438" s="55"/>
      <c r="D438" s="55"/>
      <c r="E438" s="65"/>
      <c r="F438" s="65"/>
      <c r="G438" s="65"/>
      <c r="H438" s="65"/>
      <c r="I438" s="65"/>
      <c r="J438" s="65"/>
      <c r="K438" s="56"/>
      <c r="L438" s="56"/>
      <c r="M438" s="56"/>
      <c r="N438" s="56"/>
      <c r="O438" s="12"/>
    </row>
    <row r="439" spans="1:15" s="9" customFormat="1" x14ac:dyDescent="0.25">
      <c r="A439" s="20"/>
      <c r="B439" s="26"/>
      <c r="C439" s="55"/>
      <c r="D439" s="55"/>
      <c r="E439" s="65"/>
      <c r="F439" s="65"/>
      <c r="G439" s="65"/>
      <c r="H439" s="65"/>
      <c r="I439" s="65"/>
      <c r="J439" s="65"/>
      <c r="K439" s="56"/>
      <c r="L439" s="56"/>
      <c r="M439" s="56"/>
      <c r="N439" s="56"/>
      <c r="O439" s="12"/>
    </row>
    <row r="440" spans="1:15" s="9" customFormat="1" x14ac:dyDescent="0.25">
      <c r="A440" s="20"/>
      <c r="B440" s="26"/>
      <c r="C440" s="55"/>
      <c r="D440" s="55"/>
      <c r="E440" s="65"/>
      <c r="F440" s="65"/>
      <c r="G440" s="65"/>
      <c r="H440" s="65"/>
      <c r="I440" s="65"/>
      <c r="J440" s="65"/>
      <c r="K440" s="56"/>
      <c r="L440" s="56"/>
      <c r="M440" s="56"/>
      <c r="N440" s="56"/>
      <c r="O440" s="12"/>
    </row>
    <row r="441" spans="1:15" s="9" customFormat="1" x14ac:dyDescent="0.25">
      <c r="A441" s="20"/>
      <c r="B441" s="26"/>
      <c r="C441" s="55"/>
      <c r="D441" s="55"/>
      <c r="E441" s="65"/>
      <c r="F441" s="65"/>
      <c r="G441" s="65"/>
      <c r="H441" s="65"/>
      <c r="I441" s="65"/>
      <c r="J441" s="65"/>
      <c r="K441" s="56"/>
      <c r="L441" s="56"/>
      <c r="M441" s="56"/>
      <c r="N441" s="56"/>
      <c r="O441" s="12"/>
    </row>
    <row r="442" spans="1:15" s="9" customFormat="1" x14ac:dyDescent="0.25">
      <c r="A442" s="20"/>
      <c r="B442" s="26"/>
      <c r="C442" s="55"/>
      <c r="D442" s="55"/>
      <c r="E442" s="65"/>
      <c r="F442" s="65"/>
      <c r="G442" s="65"/>
      <c r="H442" s="65"/>
      <c r="I442" s="65"/>
      <c r="J442" s="65"/>
      <c r="K442" s="56"/>
      <c r="L442" s="56"/>
      <c r="M442" s="56"/>
      <c r="N442" s="56"/>
      <c r="O442" s="12"/>
    </row>
    <row r="443" spans="1:15" s="9" customFormat="1" x14ac:dyDescent="0.25">
      <c r="A443" s="20"/>
      <c r="B443" s="26"/>
      <c r="C443" s="55"/>
      <c r="D443" s="55"/>
      <c r="E443" s="65"/>
      <c r="F443" s="65"/>
      <c r="G443" s="65"/>
      <c r="H443" s="65"/>
      <c r="I443" s="65"/>
      <c r="J443" s="65"/>
      <c r="K443" s="56"/>
      <c r="L443" s="56"/>
      <c r="M443" s="56"/>
      <c r="N443" s="56"/>
      <c r="O443" s="12"/>
    </row>
    <row r="444" spans="1:15" s="9" customFormat="1" x14ac:dyDescent="0.25">
      <c r="A444" s="20"/>
      <c r="B444" s="26"/>
      <c r="C444" s="55"/>
      <c r="D444" s="55"/>
      <c r="E444" s="65"/>
      <c r="F444" s="65"/>
      <c r="G444" s="65"/>
      <c r="H444" s="65"/>
      <c r="I444" s="65"/>
      <c r="J444" s="65"/>
      <c r="K444" s="56"/>
      <c r="L444" s="56"/>
      <c r="M444" s="56"/>
      <c r="N444" s="56"/>
      <c r="O444" s="12"/>
    </row>
    <row r="445" spans="1:15" s="9" customFormat="1" x14ac:dyDescent="0.25">
      <c r="A445" s="20"/>
      <c r="B445" s="26"/>
      <c r="C445" s="55"/>
      <c r="D445" s="55"/>
      <c r="E445" s="65"/>
      <c r="F445" s="65"/>
      <c r="G445" s="65"/>
      <c r="H445" s="65"/>
      <c r="I445" s="65"/>
      <c r="J445" s="65"/>
      <c r="K445" s="56"/>
      <c r="L445" s="56"/>
      <c r="M445" s="56"/>
      <c r="N445" s="56"/>
      <c r="O445" s="12"/>
    </row>
    <row r="446" spans="1:15" s="9" customFormat="1" x14ac:dyDescent="0.25">
      <c r="A446" s="20"/>
      <c r="B446" s="26"/>
      <c r="C446" s="55"/>
      <c r="D446" s="55"/>
      <c r="E446" s="65"/>
      <c r="F446" s="65"/>
      <c r="G446" s="65"/>
      <c r="H446" s="65"/>
      <c r="I446" s="65"/>
      <c r="J446" s="65"/>
      <c r="K446" s="56"/>
      <c r="L446" s="56"/>
      <c r="M446" s="56"/>
      <c r="N446" s="56"/>
      <c r="O446" s="12"/>
    </row>
    <row r="447" spans="1:15" s="9" customFormat="1" x14ac:dyDescent="0.25">
      <c r="A447" s="20"/>
      <c r="B447" s="26"/>
      <c r="C447" s="55"/>
      <c r="D447" s="55"/>
      <c r="E447" s="65"/>
      <c r="F447" s="65"/>
      <c r="G447" s="65"/>
      <c r="H447" s="65"/>
      <c r="I447" s="65"/>
      <c r="J447" s="65"/>
      <c r="K447" s="56"/>
      <c r="L447" s="56"/>
      <c r="M447" s="56"/>
      <c r="N447" s="56"/>
      <c r="O447" s="12"/>
    </row>
    <row r="448" spans="1:15" s="9" customFormat="1" x14ac:dyDescent="0.25">
      <c r="A448" s="20"/>
      <c r="B448" s="26"/>
      <c r="C448" s="55"/>
      <c r="D448" s="55"/>
      <c r="E448" s="65"/>
      <c r="F448" s="65"/>
      <c r="G448" s="65"/>
      <c r="H448" s="65"/>
      <c r="I448" s="65"/>
      <c r="J448" s="65"/>
      <c r="K448" s="56"/>
      <c r="L448" s="56"/>
      <c r="M448" s="56"/>
      <c r="N448" s="56"/>
      <c r="O448" s="12"/>
    </row>
    <row r="449" spans="1:15" s="9" customFormat="1" x14ac:dyDescent="0.25">
      <c r="A449" s="20"/>
      <c r="B449" s="26"/>
      <c r="C449" s="55"/>
      <c r="D449" s="55"/>
      <c r="E449" s="65"/>
      <c r="F449" s="65"/>
      <c r="G449" s="65"/>
      <c r="H449" s="65"/>
      <c r="I449" s="65"/>
      <c r="J449" s="65"/>
      <c r="K449" s="56"/>
      <c r="L449" s="56"/>
      <c r="M449" s="56"/>
      <c r="N449" s="56"/>
      <c r="O449" s="12"/>
    </row>
    <row r="450" spans="1:15" s="9" customFormat="1" x14ac:dyDescent="0.25">
      <c r="A450" s="20"/>
      <c r="B450" s="26"/>
      <c r="C450" s="55"/>
      <c r="D450" s="55"/>
      <c r="E450" s="65"/>
      <c r="F450" s="65"/>
      <c r="G450" s="65"/>
      <c r="H450" s="65"/>
      <c r="I450" s="65"/>
      <c r="J450" s="65"/>
      <c r="K450" s="56"/>
      <c r="L450" s="56"/>
      <c r="M450" s="56"/>
      <c r="N450" s="56"/>
      <c r="O450" s="12"/>
    </row>
    <row r="451" spans="1:15" s="9" customFormat="1" x14ac:dyDescent="0.25">
      <c r="A451" s="20"/>
      <c r="B451" s="26"/>
      <c r="C451" s="55"/>
      <c r="D451" s="55"/>
      <c r="E451" s="65"/>
      <c r="F451" s="65"/>
      <c r="G451" s="65"/>
      <c r="H451" s="65"/>
      <c r="I451" s="65"/>
      <c r="J451" s="65"/>
      <c r="K451" s="56"/>
      <c r="L451" s="56"/>
      <c r="M451" s="56"/>
      <c r="N451" s="56"/>
      <c r="O451" s="12"/>
    </row>
    <row r="452" spans="1:15" s="9" customFormat="1" x14ac:dyDescent="0.25">
      <c r="A452" s="20"/>
      <c r="B452" s="26"/>
      <c r="C452" s="55"/>
      <c r="D452" s="55"/>
      <c r="E452" s="65"/>
      <c r="F452" s="65"/>
      <c r="G452" s="65"/>
      <c r="H452" s="65"/>
      <c r="I452" s="65"/>
      <c r="J452" s="65"/>
      <c r="K452" s="56"/>
      <c r="L452" s="56"/>
      <c r="M452" s="56"/>
      <c r="N452" s="56"/>
      <c r="O452" s="12"/>
    </row>
    <row r="453" spans="1:15" s="9" customFormat="1" x14ac:dyDescent="0.25">
      <c r="A453" s="20"/>
      <c r="B453" s="26"/>
      <c r="C453" s="55"/>
      <c r="D453" s="55"/>
      <c r="E453" s="65"/>
      <c r="F453" s="65"/>
      <c r="G453" s="65"/>
      <c r="H453" s="65"/>
      <c r="I453" s="65"/>
      <c r="J453" s="65"/>
      <c r="K453" s="56"/>
      <c r="L453" s="56"/>
      <c r="M453" s="56"/>
      <c r="N453" s="56"/>
      <c r="O453" s="12"/>
    </row>
    <row r="454" spans="1:15" s="9" customFormat="1" x14ac:dyDescent="0.25">
      <c r="A454" s="20"/>
      <c r="B454" s="26"/>
      <c r="C454" s="55"/>
      <c r="D454" s="55"/>
      <c r="E454" s="65"/>
      <c r="F454" s="65"/>
      <c r="G454" s="65"/>
      <c r="H454" s="65"/>
      <c r="I454" s="65"/>
      <c r="J454" s="65"/>
      <c r="K454" s="56"/>
      <c r="L454" s="56"/>
      <c r="M454" s="56"/>
      <c r="N454" s="56"/>
      <c r="O454" s="12"/>
    </row>
    <row r="455" spans="1:15" s="9" customFormat="1" x14ac:dyDescent="0.25">
      <c r="A455" s="20"/>
      <c r="B455" s="26"/>
      <c r="C455" s="55"/>
      <c r="D455" s="55"/>
      <c r="E455" s="65"/>
      <c r="F455" s="65"/>
      <c r="G455" s="65"/>
      <c r="H455" s="65"/>
      <c r="I455" s="65"/>
      <c r="J455" s="65"/>
      <c r="K455" s="56"/>
      <c r="L455" s="56"/>
      <c r="M455" s="56"/>
      <c r="N455" s="56"/>
      <c r="O455" s="12"/>
    </row>
    <row r="456" spans="1:15" s="9" customFormat="1" x14ac:dyDescent="0.25">
      <c r="A456" s="20"/>
      <c r="B456" s="26"/>
      <c r="C456" s="55"/>
      <c r="D456" s="55"/>
      <c r="E456" s="65"/>
      <c r="F456" s="65"/>
      <c r="G456" s="65"/>
      <c r="H456" s="65"/>
      <c r="I456" s="65"/>
      <c r="J456" s="65"/>
      <c r="K456" s="56"/>
      <c r="L456" s="56"/>
      <c r="M456" s="56"/>
      <c r="N456" s="56"/>
      <c r="O456" s="12"/>
    </row>
    <row r="457" spans="1:15" s="9" customFormat="1" x14ac:dyDescent="0.25">
      <c r="A457" s="20"/>
      <c r="B457" s="26"/>
      <c r="C457" s="55"/>
      <c r="D457" s="55"/>
      <c r="E457" s="65"/>
      <c r="F457" s="65"/>
      <c r="G457" s="65"/>
      <c r="H457" s="65"/>
      <c r="I457" s="65"/>
      <c r="J457" s="65"/>
      <c r="K457" s="56"/>
      <c r="L457" s="56"/>
      <c r="M457" s="56"/>
      <c r="N457" s="56"/>
      <c r="O457" s="12"/>
    </row>
    <row r="458" spans="1:15" s="9" customFormat="1" x14ac:dyDescent="0.25">
      <c r="A458" s="20"/>
      <c r="B458" s="26"/>
      <c r="C458" s="55"/>
      <c r="D458" s="55"/>
      <c r="E458" s="65"/>
      <c r="F458" s="65"/>
      <c r="G458" s="65"/>
      <c r="H458" s="65"/>
      <c r="I458" s="65"/>
      <c r="J458" s="65"/>
      <c r="K458" s="56"/>
      <c r="L458" s="56"/>
      <c r="M458" s="56"/>
      <c r="N458" s="56"/>
      <c r="O458" s="12"/>
    </row>
    <row r="459" spans="1:15" s="9" customFormat="1" x14ac:dyDescent="0.25">
      <c r="A459" s="20"/>
      <c r="B459" s="26"/>
      <c r="C459" s="55"/>
      <c r="D459" s="55"/>
      <c r="E459" s="65"/>
      <c r="F459" s="65"/>
      <c r="G459" s="65"/>
      <c r="H459" s="65"/>
      <c r="I459" s="65"/>
      <c r="J459" s="65"/>
      <c r="K459" s="56"/>
      <c r="L459" s="56"/>
      <c r="M459" s="56"/>
      <c r="N459" s="56"/>
      <c r="O459" s="12"/>
    </row>
    <row r="460" spans="1:15" s="9" customFormat="1" x14ac:dyDescent="0.25">
      <c r="A460" s="20"/>
      <c r="B460" s="26"/>
      <c r="C460" s="55"/>
      <c r="D460" s="55"/>
      <c r="E460" s="65"/>
      <c r="F460" s="65"/>
      <c r="G460" s="65"/>
      <c r="H460" s="65"/>
      <c r="I460" s="65"/>
      <c r="J460" s="65"/>
      <c r="K460" s="56"/>
      <c r="L460" s="56"/>
      <c r="M460" s="56"/>
      <c r="N460" s="56"/>
      <c r="O460" s="12"/>
    </row>
    <row r="461" spans="1:15" s="9" customFormat="1" x14ac:dyDescent="0.25">
      <c r="A461" s="20"/>
      <c r="B461" s="26"/>
      <c r="C461" s="55"/>
      <c r="D461" s="55"/>
      <c r="E461" s="65"/>
      <c r="F461" s="65"/>
      <c r="G461" s="65"/>
      <c r="H461" s="65"/>
      <c r="I461" s="65"/>
      <c r="J461" s="65"/>
      <c r="K461" s="56"/>
      <c r="L461" s="56"/>
      <c r="M461" s="56"/>
      <c r="N461" s="56"/>
      <c r="O461" s="12"/>
    </row>
    <row r="462" spans="1:15" s="9" customFormat="1" x14ac:dyDescent="0.25">
      <c r="A462" s="20"/>
      <c r="B462" s="26"/>
      <c r="C462" s="55"/>
      <c r="D462" s="55"/>
      <c r="E462" s="65"/>
      <c r="F462" s="65"/>
      <c r="G462" s="65"/>
      <c r="H462" s="65"/>
      <c r="I462" s="65"/>
      <c r="J462" s="65"/>
      <c r="K462" s="56"/>
      <c r="L462" s="56"/>
      <c r="M462" s="56"/>
      <c r="N462" s="56"/>
      <c r="O462" s="12"/>
    </row>
    <row r="463" spans="1:15" s="9" customFormat="1" x14ac:dyDescent="0.25">
      <c r="A463" s="20"/>
      <c r="B463" s="26"/>
      <c r="C463" s="55"/>
      <c r="D463" s="55"/>
      <c r="E463" s="65"/>
      <c r="F463" s="65"/>
      <c r="G463" s="65"/>
      <c r="H463" s="65"/>
      <c r="I463" s="65"/>
      <c r="J463" s="65"/>
      <c r="K463" s="56"/>
      <c r="L463" s="56"/>
      <c r="M463" s="56"/>
      <c r="N463" s="56"/>
      <c r="O463" s="12"/>
    </row>
    <row r="464" spans="1:15" s="9" customFormat="1" x14ac:dyDescent="0.25">
      <c r="A464" s="20"/>
      <c r="B464" s="26"/>
      <c r="C464" s="55"/>
      <c r="D464" s="55"/>
      <c r="E464" s="65"/>
      <c r="F464" s="65"/>
      <c r="G464" s="65"/>
      <c r="H464" s="65"/>
      <c r="I464" s="65"/>
      <c r="J464" s="65"/>
      <c r="K464" s="56"/>
      <c r="L464" s="56"/>
      <c r="M464" s="56"/>
      <c r="N464" s="56"/>
      <c r="O464" s="12"/>
    </row>
    <row r="465" spans="1:15" s="9" customFormat="1" x14ac:dyDescent="0.25">
      <c r="A465" s="20"/>
      <c r="B465" s="26"/>
      <c r="C465" s="55"/>
      <c r="D465" s="55"/>
      <c r="E465" s="65"/>
      <c r="F465" s="65"/>
      <c r="G465" s="65"/>
      <c r="H465" s="65"/>
      <c r="I465" s="65"/>
      <c r="J465" s="65"/>
      <c r="K465" s="56"/>
      <c r="L465" s="56"/>
      <c r="M465" s="56"/>
      <c r="N465" s="56"/>
      <c r="O465" s="12"/>
    </row>
    <row r="466" spans="1:15" s="9" customFormat="1" x14ac:dyDescent="0.25">
      <c r="A466" s="20"/>
      <c r="B466" s="26"/>
      <c r="C466" s="55"/>
      <c r="D466" s="55"/>
      <c r="E466" s="65"/>
      <c r="F466" s="65"/>
      <c r="G466" s="65"/>
      <c r="H466" s="65"/>
      <c r="I466" s="65"/>
      <c r="J466" s="65"/>
      <c r="K466" s="56"/>
      <c r="L466" s="56"/>
      <c r="M466" s="56"/>
      <c r="N466" s="56"/>
      <c r="O466" s="12"/>
    </row>
    <row r="467" spans="1:15" s="9" customFormat="1" x14ac:dyDescent="0.25">
      <c r="A467" s="20"/>
      <c r="B467" s="26"/>
      <c r="C467" s="55"/>
      <c r="D467" s="55"/>
      <c r="E467" s="65"/>
      <c r="F467" s="65"/>
      <c r="G467" s="65"/>
      <c r="H467" s="65"/>
      <c r="I467" s="65"/>
      <c r="J467" s="65"/>
      <c r="K467" s="56"/>
      <c r="L467" s="56"/>
      <c r="M467" s="56"/>
      <c r="N467" s="56"/>
      <c r="O467" s="12"/>
    </row>
    <row r="468" spans="1:15" s="9" customFormat="1" x14ac:dyDescent="0.25">
      <c r="A468" s="20"/>
      <c r="B468" s="26"/>
      <c r="C468" s="55"/>
      <c r="D468" s="55"/>
      <c r="E468" s="65"/>
      <c r="F468" s="65"/>
      <c r="G468" s="65"/>
      <c r="H468" s="65"/>
      <c r="I468" s="65"/>
      <c r="J468" s="65"/>
      <c r="K468" s="56"/>
      <c r="L468" s="56"/>
      <c r="M468" s="56"/>
      <c r="N468" s="56"/>
      <c r="O468" s="12"/>
    </row>
    <row r="469" spans="1:15" s="9" customFormat="1" x14ac:dyDescent="0.25">
      <c r="A469" s="20"/>
      <c r="B469" s="26"/>
      <c r="C469" s="55"/>
      <c r="D469" s="55"/>
      <c r="E469" s="65"/>
      <c r="F469" s="65"/>
      <c r="G469" s="65"/>
      <c r="H469" s="65"/>
      <c r="I469" s="65"/>
      <c r="J469" s="65"/>
      <c r="K469" s="56"/>
      <c r="L469" s="56"/>
      <c r="M469" s="56"/>
      <c r="N469" s="56"/>
      <c r="O469" s="12"/>
    </row>
    <row r="470" spans="1:15" s="9" customFormat="1" x14ac:dyDescent="0.25">
      <c r="A470" s="20"/>
      <c r="B470" s="26"/>
      <c r="C470" s="55"/>
      <c r="D470" s="55"/>
      <c r="E470" s="65"/>
      <c r="F470" s="65"/>
      <c r="G470" s="65"/>
      <c r="H470" s="65"/>
      <c r="I470" s="65"/>
      <c r="J470" s="65"/>
      <c r="K470" s="56"/>
      <c r="L470" s="56"/>
      <c r="M470" s="56"/>
      <c r="N470" s="56"/>
      <c r="O470" s="12"/>
    </row>
    <row r="471" spans="1:15" s="9" customFormat="1" x14ac:dyDescent="0.25">
      <c r="A471" s="20"/>
      <c r="B471" s="26"/>
      <c r="C471" s="55"/>
      <c r="D471" s="55"/>
      <c r="E471" s="65"/>
      <c r="F471" s="65"/>
      <c r="G471" s="65"/>
      <c r="H471" s="65"/>
      <c r="I471" s="65"/>
      <c r="J471" s="65"/>
      <c r="K471" s="56"/>
      <c r="L471" s="56"/>
      <c r="M471" s="56"/>
      <c r="N471" s="56"/>
      <c r="O471" s="12"/>
    </row>
    <row r="472" spans="1:15" s="9" customFormat="1" x14ac:dyDescent="0.25">
      <c r="A472" s="20"/>
      <c r="B472" s="26"/>
      <c r="C472" s="55"/>
      <c r="D472" s="55"/>
      <c r="E472" s="65"/>
      <c r="F472" s="65"/>
      <c r="G472" s="65"/>
      <c r="H472" s="65"/>
      <c r="I472" s="65"/>
      <c r="J472" s="65"/>
      <c r="K472" s="56"/>
      <c r="L472" s="56"/>
      <c r="M472" s="56"/>
      <c r="N472" s="56"/>
      <c r="O472" s="12"/>
    </row>
    <row r="473" spans="1:15" s="9" customFormat="1" x14ac:dyDescent="0.25">
      <c r="A473" s="20"/>
      <c r="B473" s="26"/>
      <c r="C473" s="55"/>
      <c r="D473" s="55"/>
      <c r="E473" s="65"/>
      <c r="F473" s="65"/>
      <c r="G473" s="65"/>
      <c r="H473" s="65"/>
      <c r="I473" s="65"/>
      <c r="J473" s="65"/>
      <c r="K473" s="56"/>
      <c r="L473" s="56"/>
      <c r="M473" s="56"/>
      <c r="N473" s="56"/>
      <c r="O473" s="12"/>
    </row>
    <row r="474" spans="1:15" s="9" customFormat="1" x14ac:dyDescent="0.25">
      <c r="A474" s="20"/>
      <c r="B474" s="26"/>
      <c r="C474" s="55"/>
      <c r="D474" s="55"/>
      <c r="E474" s="65"/>
      <c r="F474" s="65"/>
      <c r="G474" s="65"/>
      <c r="H474" s="65"/>
      <c r="I474" s="65"/>
      <c r="J474" s="65"/>
      <c r="K474" s="56"/>
      <c r="L474" s="56"/>
      <c r="M474" s="56"/>
      <c r="N474" s="56"/>
      <c r="O474" s="12"/>
    </row>
    <row r="475" spans="1:15" s="9" customFormat="1" x14ac:dyDescent="0.25">
      <c r="A475" s="20"/>
      <c r="B475" s="26"/>
      <c r="C475" s="55"/>
      <c r="D475" s="55"/>
      <c r="E475" s="65"/>
      <c r="F475" s="65"/>
      <c r="G475" s="65"/>
      <c r="H475" s="65"/>
      <c r="I475" s="65"/>
      <c r="J475" s="65"/>
      <c r="K475" s="56"/>
      <c r="L475" s="56"/>
      <c r="M475" s="56"/>
      <c r="N475" s="56"/>
      <c r="O475" s="12"/>
    </row>
    <row r="476" spans="1:15" s="9" customFormat="1" x14ac:dyDescent="0.25">
      <c r="A476" s="20"/>
      <c r="B476" s="26"/>
      <c r="C476" s="55"/>
      <c r="D476" s="55"/>
      <c r="E476" s="65"/>
      <c r="F476" s="65"/>
      <c r="G476" s="65"/>
      <c r="H476" s="65"/>
      <c r="I476" s="65"/>
      <c r="J476" s="65"/>
      <c r="K476" s="56"/>
      <c r="L476" s="56"/>
      <c r="M476" s="56"/>
      <c r="N476" s="56"/>
      <c r="O476" s="12"/>
    </row>
    <row r="477" spans="1:15" s="9" customFormat="1" x14ac:dyDescent="0.25">
      <c r="A477" s="20"/>
      <c r="B477" s="26"/>
      <c r="C477" s="55"/>
      <c r="D477" s="55"/>
      <c r="E477" s="65"/>
      <c r="F477" s="65"/>
      <c r="G477" s="65"/>
      <c r="H477" s="65"/>
      <c r="I477" s="65"/>
      <c r="J477" s="65"/>
      <c r="K477" s="56"/>
      <c r="L477" s="56"/>
      <c r="M477" s="56"/>
      <c r="N477" s="56"/>
      <c r="O477" s="12"/>
    </row>
    <row r="478" spans="1:15" s="9" customFormat="1" x14ac:dyDescent="0.25">
      <c r="A478" s="20"/>
      <c r="B478" s="26"/>
      <c r="C478" s="55"/>
      <c r="D478" s="55"/>
      <c r="E478" s="65"/>
      <c r="F478" s="65"/>
      <c r="G478" s="65"/>
      <c r="H478" s="65"/>
      <c r="I478" s="65"/>
      <c r="J478" s="65"/>
      <c r="K478" s="56"/>
      <c r="L478" s="56"/>
      <c r="M478" s="56"/>
      <c r="N478" s="56"/>
      <c r="O478" s="12"/>
    </row>
    <row r="479" spans="1:15" s="9" customFormat="1" x14ac:dyDescent="0.25">
      <c r="A479" s="20"/>
      <c r="B479" s="26"/>
      <c r="C479" s="55"/>
      <c r="D479" s="55"/>
      <c r="E479" s="65"/>
      <c r="F479" s="65"/>
      <c r="G479" s="65"/>
      <c r="H479" s="65"/>
      <c r="I479" s="65"/>
      <c r="J479" s="65"/>
      <c r="K479" s="56"/>
      <c r="L479" s="56"/>
      <c r="M479" s="56"/>
      <c r="N479" s="56"/>
      <c r="O479" s="12"/>
    </row>
    <row r="480" spans="1:15" s="9" customFormat="1" x14ac:dyDescent="0.25">
      <c r="A480" s="20"/>
      <c r="B480" s="26"/>
      <c r="C480" s="55"/>
      <c r="D480" s="55"/>
      <c r="E480" s="65"/>
      <c r="F480" s="65"/>
      <c r="G480" s="65"/>
      <c r="H480" s="65"/>
      <c r="I480" s="65"/>
      <c r="J480" s="65"/>
      <c r="K480" s="56"/>
      <c r="L480" s="56"/>
      <c r="M480" s="56"/>
      <c r="N480" s="56"/>
      <c r="O480" s="12"/>
    </row>
    <row r="481" spans="1:15" s="9" customFormat="1" x14ac:dyDescent="0.25">
      <c r="A481" s="20"/>
      <c r="B481" s="26"/>
      <c r="C481" s="55"/>
      <c r="D481" s="55"/>
      <c r="E481" s="65"/>
      <c r="F481" s="65"/>
      <c r="G481" s="65"/>
      <c r="H481" s="65"/>
      <c r="I481" s="65"/>
      <c r="J481" s="65"/>
      <c r="K481" s="56"/>
      <c r="L481" s="56"/>
      <c r="M481" s="56"/>
      <c r="N481" s="56"/>
      <c r="O481" s="12"/>
    </row>
    <row r="482" spans="1:15" s="9" customFormat="1" x14ac:dyDescent="0.25">
      <c r="A482" s="20"/>
      <c r="B482" s="26"/>
      <c r="C482" s="55"/>
      <c r="D482" s="55"/>
      <c r="E482" s="65"/>
      <c r="F482" s="65"/>
      <c r="G482" s="65"/>
      <c r="H482" s="65"/>
      <c r="I482" s="65"/>
      <c r="J482" s="65"/>
      <c r="K482" s="56"/>
      <c r="L482" s="56"/>
      <c r="M482" s="56"/>
      <c r="N482" s="56"/>
      <c r="O482" s="12"/>
    </row>
    <row r="483" spans="1:15" s="9" customFormat="1" x14ac:dyDescent="0.25">
      <c r="A483" s="20"/>
      <c r="B483" s="26"/>
      <c r="C483" s="55"/>
      <c r="D483" s="55"/>
      <c r="E483" s="65"/>
      <c r="F483" s="65"/>
      <c r="G483" s="65"/>
      <c r="H483" s="65"/>
      <c r="I483" s="65"/>
      <c r="J483" s="65"/>
      <c r="K483" s="56"/>
      <c r="L483" s="56"/>
      <c r="M483" s="56"/>
      <c r="N483" s="56"/>
      <c r="O483" s="12"/>
    </row>
    <row r="484" spans="1:15" s="9" customFormat="1" x14ac:dyDescent="0.25">
      <c r="A484" s="20"/>
      <c r="B484" s="26"/>
      <c r="C484" s="55"/>
      <c r="D484" s="55"/>
      <c r="E484" s="65"/>
      <c r="F484" s="65"/>
      <c r="G484" s="65"/>
      <c r="H484" s="65"/>
      <c r="I484" s="65"/>
      <c r="J484" s="65"/>
      <c r="K484" s="56"/>
      <c r="L484" s="56"/>
      <c r="M484" s="56"/>
      <c r="N484" s="56"/>
      <c r="O484" s="12"/>
    </row>
    <row r="485" spans="1:15" s="9" customFormat="1" x14ac:dyDescent="0.25">
      <c r="A485" s="20"/>
      <c r="B485" s="26"/>
      <c r="C485" s="55"/>
      <c r="D485" s="55"/>
      <c r="E485" s="65"/>
      <c r="F485" s="65"/>
      <c r="G485" s="65"/>
      <c r="H485" s="65"/>
      <c r="I485" s="65"/>
      <c r="J485" s="65"/>
      <c r="K485" s="56"/>
      <c r="L485" s="56"/>
      <c r="M485" s="56"/>
      <c r="N485" s="56"/>
      <c r="O485" s="12"/>
    </row>
    <row r="486" spans="1:15" s="9" customFormat="1" x14ac:dyDescent="0.25">
      <c r="A486" s="20"/>
      <c r="B486" s="26"/>
      <c r="C486" s="55"/>
      <c r="D486" s="55"/>
      <c r="E486" s="65"/>
      <c r="F486" s="65"/>
      <c r="G486" s="65"/>
      <c r="H486" s="65"/>
      <c r="I486" s="65"/>
      <c r="J486" s="65"/>
      <c r="K486" s="56"/>
      <c r="L486" s="56"/>
      <c r="M486" s="56"/>
      <c r="N486" s="56"/>
      <c r="O486" s="12"/>
    </row>
    <row r="487" spans="1:15" s="9" customFormat="1" x14ac:dyDescent="0.25">
      <c r="A487" s="20"/>
      <c r="B487" s="26"/>
      <c r="C487" s="55"/>
      <c r="D487" s="55"/>
      <c r="E487" s="65"/>
      <c r="F487" s="65"/>
      <c r="G487" s="65"/>
      <c r="H487" s="65"/>
      <c r="I487" s="65"/>
      <c r="J487" s="65"/>
      <c r="K487" s="56"/>
      <c r="L487" s="56"/>
      <c r="M487" s="56"/>
      <c r="N487" s="56"/>
      <c r="O487" s="12"/>
    </row>
    <row r="488" spans="1:15" s="9" customFormat="1" x14ac:dyDescent="0.25">
      <c r="A488" s="20"/>
      <c r="B488" s="26"/>
      <c r="C488" s="55"/>
      <c r="D488" s="55"/>
      <c r="E488" s="65"/>
      <c r="F488" s="65"/>
      <c r="G488" s="65"/>
      <c r="H488" s="65"/>
      <c r="I488" s="65"/>
      <c r="J488" s="65"/>
      <c r="K488" s="56"/>
      <c r="L488" s="56"/>
      <c r="M488" s="56"/>
      <c r="N488" s="56"/>
      <c r="O488" s="12"/>
    </row>
    <row r="489" spans="1:15" s="9" customFormat="1" x14ac:dyDescent="0.25">
      <c r="A489" s="20"/>
      <c r="B489" s="26"/>
      <c r="C489" s="55"/>
      <c r="D489" s="55"/>
      <c r="E489" s="65"/>
      <c r="F489" s="65"/>
      <c r="G489" s="65"/>
      <c r="H489" s="65"/>
      <c r="I489" s="65"/>
      <c r="J489" s="65"/>
      <c r="K489" s="56"/>
      <c r="L489" s="56"/>
      <c r="M489" s="56"/>
      <c r="N489" s="56"/>
      <c r="O489" s="12"/>
    </row>
    <row r="490" spans="1:15" s="9" customFormat="1" x14ac:dyDescent="0.25">
      <c r="A490" s="20"/>
      <c r="B490" s="26"/>
      <c r="C490" s="55"/>
      <c r="D490" s="55"/>
      <c r="E490" s="65"/>
      <c r="F490" s="65"/>
      <c r="G490" s="65"/>
      <c r="H490" s="65"/>
      <c r="I490" s="65"/>
      <c r="J490" s="65"/>
      <c r="K490" s="56"/>
      <c r="L490" s="56"/>
      <c r="M490" s="56"/>
      <c r="N490" s="56"/>
      <c r="O490" s="12"/>
    </row>
    <row r="491" spans="1:15" s="9" customFormat="1" x14ac:dyDescent="0.25">
      <c r="A491" s="20"/>
      <c r="B491" s="26"/>
      <c r="C491" s="55"/>
      <c r="D491" s="55"/>
      <c r="E491" s="65"/>
      <c r="F491" s="65"/>
      <c r="G491" s="65"/>
      <c r="H491" s="65"/>
      <c r="I491" s="65"/>
      <c r="J491" s="65"/>
      <c r="K491" s="56"/>
      <c r="L491" s="56"/>
      <c r="M491" s="56"/>
      <c r="N491" s="56"/>
      <c r="O491" s="12"/>
    </row>
    <row r="492" spans="1:15" s="9" customFormat="1" x14ac:dyDescent="0.25">
      <c r="A492" s="20"/>
      <c r="B492" s="26"/>
      <c r="C492" s="55"/>
      <c r="D492" s="55"/>
      <c r="E492" s="65"/>
      <c r="F492" s="65"/>
      <c r="G492" s="65"/>
      <c r="H492" s="65"/>
      <c r="I492" s="65"/>
      <c r="J492" s="65"/>
      <c r="K492" s="56"/>
      <c r="L492" s="56"/>
      <c r="M492" s="56"/>
      <c r="N492" s="56"/>
      <c r="O492" s="12"/>
    </row>
    <row r="493" spans="1:15" s="9" customFormat="1" x14ac:dyDescent="0.25">
      <c r="A493" s="20"/>
      <c r="B493" s="26"/>
      <c r="C493" s="55"/>
      <c r="D493" s="55"/>
      <c r="E493" s="65"/>
      <c r="F493" s="65"/>
      <c r="G493" s="65"/>
      <c r="H493" s="65"/>
      <c r="I493" s="65"/>
      <c r="J493" s="65"/>
      <c r="K493" s="56"/>
      <c r="L493" s="56"/>
      <c r="M493" s="56"/>
      <c r="N493" s="56"/>
      <c r="O493" s="12"/>
    </row>
    <row r="494" spans="1:15" s="9" customFormat="1" x14ac:dyDescent="0.25">
      <c r="A494" s="20"/>
      <c r="B494" s="26"/>
      <c r="C494" s="55"/>
      <c r="D494" s="55"/>
      <c r="E494" s="65"/>
      <c r="F494" s="65"/>
      <c r="G494" s="65"/>
      <c r="H494" s="65"/>
      <c r="I494" s="65"/>
      <c r="J494" s="65"/>
      <c r="K494" s="56"/>
      <c r="L494" s="56"/>
      <c r="M494" s="56"/>
      <c r="N494" s="56"/>
      <c r="O494" s="12"/>
    </row>
    <row r="495" spans="1:15" s="9" customFormat="1" x14ac:dyDescent="0.25">
      <c r="A495" s="20"/>
      <c r="B495" s="26"/>
      <c r="C495" s="55"/>
      <c r="D495" s="55"/>
      <c r="E495" s="65"/>
      <c r="F495" s="65"/>
      <c r="G495" s="65"/>
      <c r="H495" s="65"/>
      <c r="I495" s="65"/>
      <c r="J495" s="65"/>
      <c r="K495" s="56"/>
      <c r="L495" s="56"/>
      <c r="M495" s="56"/>
      <c r="N495" s="56"/>
      <c r="O495" s="12"/>
    </row>
    <row r="496" spans="1:15" s="9" customFormat="1" x14ac:dyDescent="0.25">
      <c r="A496" s="20"/>
      <c r="B496" s="26"/>
      <c r="C496" s="55"/>
      <c r="D496" s="55"/>
      <c r="E496" s="65"/>
      <c r="F496" s="65"/>
      <c r="G496" s="65"/>
      <c r="H496" s="65"/>
      <c r="I496" s="65"/>
      <c r="J496" s="65"/>
      <c r="K496" s="56"/>
      <c r="L496" s="56"/>
      <c r="M496" s="56"/>
      <c r="N496" s="56"/>
      <c r="O496" s="12"/>
    </row>
    <row r="497" spans="1:15" s="9" customFormat="1" x14ac:dyDescent="0.25">
      <c r="A497" s="20"/>
      <c r="B497" s="26"/>
      <c r="C497" s="55"/>
      <c r="D497" s="55"/>
      <c r="E497" s="65"/>
      <c r="F497" s="65"/>
      <c r="G497" s="65"/>
      <c r="H497" s="65"/>
      <c r="I497" s="65"/>
      <c r="J497" s="65"/>
      <c r="K497" s="56"/>
      <c r="L497" s="56"/>
      <c r="M497" s="56"/>
      <c r="N497" s="56"/>
      <c r="O497" s="12"/>
    </row>
    <row r="498" spans="1:15" s="9" customFormat="1" x14ac:dyDescent="0.25">
      <c r="A498" s="20"/>
      <c r="B498" s="26"/>
      <c r="C498" s="55"/>
      <c r="D498" s="55"/>
      <c r="E498" s="65"/>
      <c r="F498" s="65"/>
      <c r="G498" s="65"/>
      <c r="H498" s="65"/>
      <c r="I498" s="65"/>
      <c r="J498" s="65"/>
      <c r="K498" s="56"/>
      <c r="L498" s="56"/>
      <c r="M498" s="56"/>
      <c r="N498" s="56"/>
      <c r="O498" s="12"/>
    </row>
    <row r="499" spans="1:15" s="9" customFormat="1" x14ac:dyDescent="0.25">
      <c r="A499" s="20"/>
      <c r="B499" s="26"/>
      <c r="C499" s="55"/>
      <c r="D499" s="55"/>
      <c r="E499" s="65"/>
      <c r="F499" s="65"/>
      <c r="G499" s="65"/>
      <c r="H499" s="65"/>
      <c r="I499" s="65"/>
      <c r="J499" s="65"/>
      <c r="K499" s="56"/>
      <c r="L499" s="56"/>
      <c r="M499" s="56"/>
      <c r="N499" s="56"/>
      <c r="O499" s="12"/>
    </row>
    <row r="500" spans="1:15" s="9" customFormat="1" x14ac:dyDescent="0.25">
      <c r="A500" s="20"/>
      <c r="B500" s="26"/>
      <c r="C500" s="55"/>
      <c r="D500" s="55"/>
      <c r="E500" s="65"/>
      <c r="F500" s="65"/>
      <c r="G500" s="65"/>
      <c r="H500" s="65"/>
      <c r="I500" s="65"/>
      <c r="J500" s="65"/>
      <c r="K500" s="56"/>
      <c r="L500" s="56"/>
      <c r="M500" s="56"/>
      <c r="N500" s="56"/>
      <c r="O500" s="12"/>
    </row>
    <row r="501" spans="1:15" s="9" customFormat="1" x14ac:dyDescent="0.25">
      <c r="A501" s="20"/>
      <c r="B501" s="26"/>
      <c r="C501" s="55"/>
      <c r="D501" s="55"/>
      <c r="E501" s="65"/>
      <c r="F501" s="65"/>
      <c r="G501" s="65"/>
      <c r="H501" s="65"/>
      <c r="I501" s="65"/>
      <c r="J501" s="65"/>
      <c r="K501" s="56"/>
      <c r="L501" s="56"/>
      <c r="M501" s="56"/>
      <c r="N501" s="56"/>
      <c r="O501" s="12"/>
    </row>
    <row r="502" spans="1:15" s="9" customFormat="1" x14ac:dyDescent="0.25">
      <c r="A502" s="20"/>
      <c r="B502" s="26"/>
      <c r="C502" s="55"/>
      <c r="D502" s="55"/>
      <c r="E502" s="65"/>
      <c r="F502" s="65"/>
      <c r="G502" s="65"/>
      <c r="H502" s="65"/>
      <c r="I502" s="65"/>
      <c r="J502" s="65"/>
      <c r="K502" s="56"/>
      <c r="L502" s="56"/>
      <c r="M502" s="56"/>
      <c r="N502" s="56"/>
      <c r="O502" s="12"/>
    </row>
    <row r="503" spans="1:15" s="9" customFormat="1" x14ac:dyDescent="0.25">
      <c r="A503" s="20"/>
      <c r="B503" s="26"/>
      <c r="C503" s="55"/>
      <c r="D503" s="55"/>
      <c r="E503" s="65"/>
      <c r="F503" s="65"/>
      <c r="G503" s="65"/>
      <c r="H503" s="65"/>
      <c r="I503" s="65"/>
      <c r="J503" s="65"/>
      <c r="K503" s="56"/>
      <c r="L503" s="56"/>
      <c r="M503" s="56"/>
      <c r="N503" s="56"/>
      <c r="O503" s="12"/>
    </row>
    <row r="504" spans="1:15" s="9" customFormat="1" x14ac:dyDescent="0.25">
      <c r="A504" s="20"/>
      <c r="B504" s="26"/>
      <c r="C504" s="55"/>
      <c r="D504" s="55"/>
      <c r="E504" s="65"/>
      <c r="F504" s="65"/>
      <c r="G504" s="65"/>
      <c r="H504" s="65"/>
      <c r="I504" s="65"/>
      <c r="J504" s="65"/>
      <c r="K504" s="56"/>
      <c r="L504" s="56"/>
      <c r="M504" s="56"/>
      <c r="N504" s="56"/>
      <c r="O504" s="12"/>
    </row>
    <row r="505" spans="1:15" s="9" customFormat="1" x14ac:dyDescent="0.25">
      <c r="A505" s="20"/>
      <c r="B505" s="26"/>
      <c r="C505" s="55"/>
      <c r="D505" s="55"/>
      <c r="E505" s="65"/>
      <c r="F505" s="65"/>
      <c r="G505" s="65"/>
      <c r="H505" s="65"/>
      <c r="I505" s="65"/>
      <c r="J505" s="65"/>
      <c r="K505" s="56"/>
      <c r="L505" s="56"/>
      <c r="M505" s="56"/>
      <c r="N505" s="56"/>
      <c r="O505" s="12"/>
    </row>
    <row r="506" spans="1:15" s="9" customFormat="1" x14ac:dyDescent="0.25">
      <c r="A506" s="20"/>
      <c r="B506" s="26"/>
      <c r="C506" s="55"/>
      <c r="D506" s="55"/>
      <c r="E506" s="65"/>
      <c r="F506" s="65"/>
      <c r="G506" s="65"/>
      <c r="H506" s="65"/>
      <c r="I506" s="65"/>
      <c r="J506" s="65"/>
      <c r="K506" s="56"/>
      <c r="L506" s="56"/>
      <c r="M506" s="56"/>
      <c r="N506" s="56"/>
      <c r="O506" s="12"/>
    </row>
    <row r="507" spans="1:15" s="9" customFormat="1" x14ac:dyDescent="0.25">
      <c r="A507" s="20"/>
      <c r="B507" s="26"/>
      <c r="C507" s="55"/>
      <c r="D507" s="55"/>
      <c r="E507" s="65"/>
      <c r="F507" s="65"/>
      <c r="G507" s="65"/>
      <c r="H507" s="65"/>
      <c r="I507" s="65"/>
      <c r="J507" s="65"/>
      <c r="K507" s="56"/>
      <c r="L507" s="56"/>
      <c r="M507" s="56"/>
      <c r="N507" s="56"/>
      <c r="O507" s="12"/>
    </row>
    <row r="508" spans="1:15" s="9" customFormat="1" x14ac:dyDescent="0.25">
      <c r="A508" s="20"/>
      <c r="B508" s="26"/>
      <c r="C508" s="55"/>
      <c r="D508" s="55"/>
      <c r="E508" s="65"/>
      <c r="F508" s="65"/>
      <c r="G508" s="65"/>
      <c r="H508" s="65"/>
      <c r="I508" s="65"/>
      <c r="J508" s="65"/>
      <c r="K508" s="56"/>
      <c r="L508" s="56"/>
      <c r="M508" s="56"/>
      <c r="N508" s="56"/>
      <c r="O508" s="12"/>
    </row>
    <row r="509" spans="1:15" s="9" customFormat="1" x14ac:dyDescent="0.25">
      <c r="A509" s="20"/>
      <c r="B509" s="26"/>
      <c r="C509" s="55"/>
      <c r="D509" s="55"/>
      <c r="E509" s="65"/>
      <c r="F509" s="65"/>
      <c r="G509" s="65"/>
      <c r="H509" s="65"/>
      <c r="I509" s="65"/>
      <c r="J509" s="65"/>
      <c r="K509" s="56"/>
      <c r="L509" s="56"/>
      <c r="M509" s="56"/>
      <c r="N509" s="56"/>
      <c r="O509" s="12"/>
    </row>
    <row r="510" spans="1:15" s="9" customFormat="1" x14ac:dyDescent="0.25">
      <c r="A510" s="20"/>
      <c r="B510" s="26"/>
      <c r="C510" s="55"/>
      <c r="D510" s="55"/>
      <c r="E510" s="65"/>
      <c r="F510" s="65"/>
      <c r="G510" s="65"/>
      <c r="H510" s="65"/>
      <c r="I510" s="65"/>
      <c r="J510" s="65"/>
      <c r="K510" s="56"/>
      <c r="L510" s="56"/>
      <c r="M510" s="56"/>
      <c r="N510" s="56"/>
      <c r="O510" s="12"/>
    </row>
    <row r="511" spans="1:15" s="9" customFormat="1" x14ac:dyDescent="0.25">
      <c r="A511" s="20"/>
      <c r="B511" s="26"/>
      <c r="C511" s="55"/>
      <c r="D511" s="55"/>
      <c r="E511" s="65"/>
      <c r="F511" s="65"/>
      <c r="G511" s="65"/>
      <c r="H511" s="65"/>
      <c r="I511" s="65"/>
      <c r="J511" s="65"/>
      <c r="K511" s="56"/>
      <c r="L511" s="56"/>
      <c r="M511" s="56"/>
      <c r="N511" s="56"/>
      <c r="O511" s="12"/>
    </row>
    <row r="512" spans="1:15" s="9" customFormat="1" x14ac:dyDescent="0.25">
      <c r="A512" s="20"/>
      <c r="B512" s="26"/>
      <c r="C512" s="55"/>
      <c r="D512" s="55"/>
      <c r="E512" s="65"/>
      <c r="F512" s="65"/>
      <c r="G512" s="65"/>
      <c r="H512" s="65"/>
      <c r="I512" s="65"/>
      <c r="J512" s="65"/>
      <c r="K512" s="56"/>
      <c r="L512" s="56"/>
      <c r="M512" s="56"/>
      <c r="N512" s="56"/>
      <c r="O512" s="12"/>
    </row>
    <row r="513" spans="1:15" s="9" customFormat="1" x14ac:dyDescent="0.25">
      <c r="A513" s="20"/>
      <c r="B513" s="26"/>
      <c r="C513" s="55"/>
      <c r="D513" s="55"/>
      <c r="E513" s="65"/>
      <c r="F513" s="65"/>
      <c r="G513" s="65"/>
      <c r="H513" s="65"/>
      <c r="I513" s="65"/>
      <c r="J513" s="65"/>
      <c r="K513" s="56"/>
      <c r="L513" s="56"/>
      <c r="M513" s="56"/>
      <c r="N513" s="56"/>
      <c r="O513" s="12"/>
    </row>
    <row r="514" spans="1:15" s="9" customFormat="1" x14ac:dyDescent="0.25">
      <c r="A514" s="20"/>
      <c r="B514" s="26"/>
      <c r="C514" s="55"/>
      <c r="D514" s="55"/>
      <c r="E514" s="65"/>
      <c r="F514" s="65"/>
      <c r="G514" s="65"/>
      <c r="H514" s="65"/>
      <c r="I514" s="65"/>
      <c r="J514" s="65"/>
      <c r="K514" s="56"/>
      <c r="L514" s="56"/>
      <c r="M514" s="56"/>
      <c r="N514" s="56"/>
      <c r="O514" s="12"/>
    </row>
    <row r="515" spans="1:15" s="9" customFormat="1" x14ac:dyDescent="0.25">
      <c r="A515" s="20"/>
      <c r="B515" s="26"/>
      <c r="C515" s="55"/>
      <c r="D515" s="55"/>
      <c r="E515" s="65"/>
      <c r="F515" s="65"/>
      <c r="G515" s="65"/>
      <c r="H515" s="65"/>
      <c r="I515" s="65"/>
      <c r="J515" s="65"/>
      <c r="K515" s="56"/>
      <c r="L515" s="56"/>
      <c r="M515" s="56"/>
      <c r="N515" s="56"/>
      <c r="O515" s="12"/>
    </row>
    <row r="516" spans="1:15" s="9" customFormat="1" x14ac:dyDescent="0.25">
      <c r="A516" s="20"/>
      <c r="B516" s="26"/>
      <c r="C516" s="55"/>
      <c r="D516" s="55"/>
      <c r="E516" s="65"/>
      <c r="F516" s="65"/>
      <c r="G516" s="65"/>
      <c r="H516" s="65"/>
      <c r="I516" s="65"/>
      <c r="J516" s="65"/>
      <c r="K516" s="56"/>
      <c r="L516" s="56"/>
      <c r="M516" s="56"/>
      <c r="N516" s="56"/>
      <c r="O516" s="12"/>
    </row>
    <row r="517" spans="1:15" s="9" customFormat="1" x14ac:dyDescent="0.25">
      <c r="A517" s="20"/>
      <c r="B517" s="26"/>
      <c r="C517" s="55"/>
      <c r="D517" s="55"/>
      <c r="E517" s="65"/>
      <c r="F517" s="65"/>
      <c r="G517" s="65"/>
      <c r="H517" s="65"/>
      <c r="I517" s="65"/>
      <c r="J517" s="65"/>
      <c r="K517" s="56"/>
      <c r="L517" s="56"/>
      <c r="M517" s="56"/>
      <c r="N517" s="56"/>
      <c r="O517" s="12"/>
    </row>
    <row r="518" spans="1:15" s="9" customFormat="1" x14ac:dyDescent="0.25">
      <c r="A518" s="20"/>
      <c r="B518" s="26"/>
      <c r="C518" s="55"/>
      <c r="D518" s="55"/>
      <c r="E518" s="65"/>
      <c r="F518" s="65"/>
      <c r="G518" s="65"/>
      <c r="H518" s="65"/>
      <c r="I518" s="65"/>
      <c r="J518" s="65"/>
      <c r="K518" s="56"/>
      <c r="L518" s="56"/>
      <c r="M518" s="56"/>
      <c r="N518" s="56"/>
      <c r="O518" s="12"/>
    </row>
    <row r="519" spans="1:15" s="9" customFormat="1" x14ac:dyDescent="0.25">
      <c r="A519" s="20"/>
      <c r="B519" s="26"/>
      <c r="C519" s="55"/>
      <c r="D519" s="55"/>
      <c r="E519" s="65"/>
      <c r="F519" s="65"/>
      <c r="G519" s="65"/>
      <c r="H519" s="65"/>
      <c r="I519" s="65"/>
      <c r="J519" s="65"/>
      <c r="K519" s="56"/>
      <c r="L519" s="56"/>
      <c r="M519" s="56"/>
      <c r="N519" s="56"/>
      <c r="O519" s="12"/>
    </row>
    <row r="520" spans="1:15" s="9" customFormat="1" x14ac:dyDescent="0.25">
      <c r="A520" s="20"/>
      <c r="B520" s="26"/>
      <c r="C520" s="55"/>
      <c r="D520" s="55"/>
      <c r="E520" s="65"/>
      <c r="F520" s="65"/>
      <c r="G520" s="65"/>
      <c r="H520" s="65"/>
      <c r="I520" s="65"/>
      <c r="J520" s="65"/>
      <c r="K520" s="56"/>
      <c r="L520" s="56"/>
      <c r="M520" s="56"/>
      <c r="N520" s="56"/>
      <c r="O520" s="12"/>
    </row>
    <row r="521" spans="1:15" s="9" customFormat="1" x14ac:dyDescent="0.25">
      <c r="A521" s="20"/>
      <c r="B521" s="26"/>
      <c r="C521" s="55"/>
      <c r="D521" s="55"/>
      <c r="E521" s="65"/>
      <c r="F521" s="65"/>
      <c r="G521" s="65"/>
      <c r="H521" s="65"/>
      <c r="I521" s="65"/>
      <c r="J521" s="65"/>
      <c r="K521" s="56"/>
      <c r="L521" s="56"/>
      <c r="M521" s="56"/>
      <c r="N521" s="56"/>
      <c r="O521" s="12"/>
    </row>
    <row r="522" spans="1:15" s="9" customFormat="1" x14ac:dyDescent="0.25">
      <c r="A522" s="20"/>
      <c r="B522" s="26"/>
      <c r="C522" s="55"/>
      <c r="D522" s="55"/>
      <c r="E522" s="65"/>
      <c r="F522" s="65"/>
      <c r="G522" s="65"/>
      <c r="H522" s="65"/>
      <c r="I522" s="65"/>
      <c r="J522" s="65"/>
      <c r="K522" s="56"/>
      <c r="L522" s="56"/>
      <c r="M522" s="56"/>
      <c r="N522" s="56"/>
      <c r="O522" s="12"/>
    </row>
    <row r="523" spans="1:15" s="9" customFormat="1" x14ac:dyDescent="0.25">
      <c r="A523" s="20"/>
      <c r="B523" s="26"/>
      <c r="C523" s="55"/>
      <c r="D523" s="55"/>
      <c r="E523" s="65"/>
      <c r="F523" s="65"/>
      <c r="G523" s="65"/>
      <c r="H523" s="65"/>
      <c r="I523" s="65"/>
      <c r="J523" s="65"/>
      <c r="K523" s="56"/>
      <c r="L523" s="56"/>
      <c r="M523" s="56"/>
      <c r="N523" s="56"/>
      <c r="O523" s="12"/>
    </row>
    <row r="524" spans="1:15" s="9" customFormat="1" x14ac:dyDescent="0.25">
      <c r="A524" s="20"/>
      <c r="B524" s="26"/>
      <c r="C524" s="55"/>
      <c r="D524" s="55"/>
      <c r="E524" s="65"/>
      <c r="F524" s="65"/>
      <c r="G524" s="65"/>
      <c r="H524" s="65"/>
      <c r="I524" s="65"/>
      <c r="J524" s="65"/>
      <c r="K524" s="56"/>
      <c r="L524" s="56"/>
      <c r="M524" s="56"/>
      <c r="N524" s="56"/>
      <c r="O524" s="12"/>
    </row>
  </sheetData>
  <autoFilter ref="C5:N94"/>
  <mergeCells count="11">
    <mergeCell ref="M4:N4"/>
    <mergeCell ref="B1:O1"/>
    <mergeCell ref="B2:O2"/>
    <mergeCell ref="A3:A5"/>
    <mergeCell ref="B3:B5"/>
    <mergeCell ref="C3:N3"/>
    <mergeCell ref="O3:O5"/>
    <mergeCell ref="C4:D4"/>
    <mergeCell ref="E4:F4"/>
    <mergeCell ref="G4:J4"/>
    <mergeCell ref="K4:L4"/>
  </mergeCells>
  <pageMargins left="0.31496062992125984" right="0.31496062992125984" top="0.35433070866141736" bottom="0.35433070866141736" header="0.31496062992125984" footer="0.31496062992125984"/>
  <pageSetup paperSize="9" scale="70" orientation="landscape" verticalDpi="0" r:id="rId1"/>
  <ignoredErrors>
    <ignoredError sqref="A23" twoDigitTextYear="1"/>
    <ignoredError sqref="C45:D4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dc:creator>
  <cp:lastModifiedBy>Dexp</cp:lastModifiedBy>
  <cp:lastPrinted>2021-09-07T05:50:10Z</cp:lastPrinted>
  <dcterms:created xsi:type="dcterms:W3CDTF">2019-02-02T08:21:24Z</dcterms:created>
  <dcterms:modified xsi:type="dcterms:W3CDTF">2021-10-08T03:22:54Z</dcterms:modified>
</cp:coreProperties>
</file>