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022 год\за 6 мес. 2022\"/>
    </mc:Choice>
  </mc:AlternateContent>
  <bookViews>
    <workbookView xWindow="-120" yWindow="-120" windowWidth="21840" windowHeight="13140"/>
  </bookViews>
  <sheets>
    <sheet name="2022" sheetId="11" r:id="rId1"/>
  </sheets>
  <definedNames>
    <definedName name="_xlnm._FilterDatabase" localSheetId="0" hidden="1">'2022'!$C$5:$N$118</definedName>
    <definedName name="_xlnm.Print_Titles" localSheetId="0">'2022'!$1:$6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8" i="11" l="1"/>
  <c r="N117" i="11" l="1"/>
  <c r="F40" i="11" l="1"/>
  <c r="J42" i="11" l="1"/>
  <c r="J31" i="11"/>
  <c r="J32" i="11"/>
  <c r="J96" i="11" l="1"/>
  <c r="F46" i="11" l="1"/>
  <c r="G46" i="11"/>
  <c r="H46" i="11"/>
  <c r="I46" i="11"/>
  <c r="J46" i="11"/>
  <c r="K46" i="11"/>
  <c r="L46" i="11"/>
  <c r="M46" i="11"/>
  <c r="N46" i="11"/>
  <c r="E46" i="11"/>
  <c r="C58" i="11"/>
  <c r="D58" i="11"/>
  <c r="C54" i="11"/>
  <c r="D54" i="11"/>
  <c r="C52" i="11"/>
  <c r="D52" i="11"/>
  <c r="C53" i="11"/>
  <c r="D53" i="11"/>
  <c r="C50" i="11"/>
  <c r="D50" i="11"/>
  <c r="C51" i="11"/>
  <c r="D51" i="11"/>
  <c r="C47" i="11"/>
  <c r="D47" i="11"/>
  <c r="D57" i="11" l="1"/>
  <c r="D59" i="11"/>
  <c r="D48" i="11"/>
  <c r="D56" i="11"/>
  <c r="D55" i="11"/>
  <c r="D49" i="11"/>
  <c r="C49" i="11" l="1"/>
  <c r="C57" i="11"/>
  <c r="C59" i="11"/>
  <c r="C48" i="11"/>
  <c r="C56" i="11"/>
  <c r="C55" i="11"/>
  <c r="F42" i="11" l="1"/>
  <c r="H96" i="11" l="1"/>
  <c r="I96" i="11"/>
  <c r="G96" i="11"/>
  <c r="C93" i="11"/>
  <c r="D93" i="11"/>
  <c r="H82" i="11" l="1"/>
  <c r="I82" i="11"/>
  <c r="G82" i="11"/>
  <c r="H80" i="11"/>
  <c r="I80" i="11"/>
  <c r="G80" i="11"/>
  <c r="E40" i="11"/>
  <c r="H32" i="11"/>
  <c r="I32" i="11"/>
  <c r="G32" i="11"/>
  <c r="D83" i="11" l="1"/>
  <c r="D84" i="11"/>
  <c r="D85" i="11"/>
  <c r="D86" i="11"/>
  <c r="D87" i="11"/>
  <c r="D88" i="11"/>
  <c r="D89" i="11"/>
  <c r="D90" i="11"/>
  <c r="D91" i="11"/>
  <c r="D92" i="11"/>
  <c r="C83" i="11"/>
  <c r="C84" i="11"/>
  <c r="C85" i="11"/>
  <c r="C86" i="11"/>
  <c r="C87" i="11"/>
  <c r="C88" i="11"/>
  <c r="C89" i="11"/>
  <c r="C90" i="11"/>
  <c r="C91" i="11"/>
  <c r="C92" i="11"/>
  <c r="D43" i="11" l="1"/>
  <c r="C107" i="11" l="1"/>
  <c r="D107" i="11"/>
  <c r="C106" i="11"/>
  <c r="D106" i="11"/>
  <c r="D81" i="11"/>
  <c r="D82" i="11"/>
  <c r="C73" i="11"/>
  <c r="D73" i="11"/>
  <c r="E45" i="11"/>
  <c r="F45" i="11"/>
  <c r="G45" i="11"/>
  <c r="H45" i="11"/>
  <c r="I45" i="11"/>
  <c r="J45" i="11"/>
  <c r="K45" i="11"/>
  <c r="L45" i="11"/>
  <c r="M45" i="11"/>
  <c r="N45" i="11"/>
  <c r="C62" i="11"/>
  <c r="D62" i="11"/>
  <c r="D80" i="11" l="1"/>
  <c r="D61" i="11" l="1"/>
  <c r="D115" i="11" l="1"/>
  <c r="C115" i="11"/>
  <c r="D114" i="11"/>
  <c r="C114" i="11"/>
  <c r="N113" i="11"/>
  <c r="M113" i="11"/>
  <c r="L113" i="11"/>
  <c r="K113" i="11"/>
  <c r="J113" i="11"/>
  <c r="I113" i="11"/>
  <c r="H113" i="11"/>
  <c r="G113" i="11"/>
  <c r="F113" i="11"/>
  <c r="E113" i="11"/>
  <c r="D113" i="11"/>
  <c r="C113" i="11"/>
  <c r="D112" i="11"/>
  <c r="C112" i="11"/>
  <c r="N111" i="11"/>
  <c r="N110" i="11" s="1"/>
  <c r="M111" i="11"/>
  <c r="L111" i="11"/>
  <c r="L110" i="11" s="1"/>
  <c r="K111" i="11"/>
  <c r="K110" i="11" s="1"/>
  <c r="J111" i="11"/>
  <c r="J110" i="11" s="1"/>
  <c r="I111" i="11"/>
  <c r="I110" i="11" s="1"/>
  <c r="H111" i="11"/>
  <c r="G111" i="11"/>
  <c r="G110" i="11" s="1"/>
  <c r="F111" i="11"/>
  <c r="F110" i="11" s="1"/>
  <c r="E111" i="11"/>
  <c r="E110" i="11" s="1"/>
  <c r="D111" i="11"/>
  <c r="D110" i="11" s="1"/>
  <c r="M110" i="11"/>
  <c r="D109" i="11"/>
  <c r="C109" i="11"/>
  <c r="N108" i="11"/>
  <c r="M108" i="11"/>
  <c r="L108" i="11"/>
  <c r="K108" i="11"/>
  <c r="J108" i="11"/>
  <c r="I108" i="11"/>
  <c r="H108" i="11"/>
  <c r="G108" i="11"/>
  <c r="F108" i="11"/>
  <c r="E108" i="11"/>
  <c r="D108" i="11"/>
  <c r="C108" i="11"/>
  <c r="D105" i="11"/>
  <c r="C105" i="11"/>
  <c r="J104" i="11"/>
  <c r="J98" i="11" s="1"/>
  <c r="I104" i="11"/>
  <c r="I98" i="11" s="1"/>
  <c r="H104" i="11"/>
  <c r="H98" i="11" s="1"/>
  <c r="G104" i="11"/>
  <c r="G98" i="11" s="1"/>
  <c r="F104" i="11"/>
  <c r="F98" i="11" s="1"/>
  <c r="E104" i="11"/>
  <c r="E98" i="11" s="1"/>
  <c r="D104" i="11"/>
  <c r="C104" i="11"/>
  <c r="D103" i="11"/>
  <c r="C103" i="11"/>
  <c r="D102" i="11"/>
  <c r="C102" i="11"/>
  <c r="D101" i="11"/>
  <c r="C101" i="11"/>
  <c r="D100" i="11"/>
  <c r="C100" i="11"/>
  <c r="D99" i="11"/>
  <c r="C99" i="11"/>
  <c r="C98" i="11" s="1"/>
  <c r="N98" i="11"/>
  <c r="M98" i="11"/>
  <c r="L98" i="11"/>
  <c r="K98" i="11"/>
  <c r="D97" i="11"/>
  <c r="C97" i="11"/>
  <c r="D96" i="11"/>
  <c r="C96" i="11"/>
  <c r="D95" i="11"/>
  <c r="C95" i="11"/>
  <c r="N94" i="11"/>
  <c r="M94" i="11"/>
  <c r="L94" i="11"/>
  <c r="K94" i="11"/>
  <c r="J94" i="11"/>
  <c r="I94" i="11"/>
  <c r="H94" i="11"/>
  <c r="G94" i="11"/>
  <c r="F94" i="11"/>
  <c r="E94" i="11"/>
  <c r="D94" i="11"/>
  <c r="C94" i="11"/>
  <c r="C82" i="11"/>
  <c r="C81" i="11"/>
  <c r="C80" i="11"/>
  <c r="D79" i="11"/>
  <c r="C79" i="11"/>
  <c r="D78" i="11"/>
  <c r="C78" i="11"/>
  <c r="D77" i="11"/>
  <c r="C77" i="11"/>
  <c r="D76" i="11"/>
  <c r="C76" i="11"/>
  <c r="D75" i="11"/>
  <c r="C75" i="11"/>
  <c r="D74" i="11"/>
  <c r="C74" i="11"/>
  <c r="D72" i="11"/>
  <c r="C72" i="11"/>
  <c r="D71" i="11"/>
  <c r="C71" i="11"/>
  <c r="C70" i="11" s="1"/>
  <c r="N70" i="11"/>
  <c r="M70" i="11"/>
  <c r="L70" i="11"/>
  <c r="K70" i="11"/>
  <c r="J70" i="11"/>
  <c r="I70" i="11"/>
  <c r="H70" i="11"/>
  <c r="G70" i="11"/>
  <c r="F70" i="11"/>
  <c r="E70" i="11"/>
  <c r="D70" i="11"/>
  <c r="D69" i="11"/>
  <c r="C69" i="11"/>
  <c r="N68" i="11"/>
  <c r="M68" i="11"/>
  <c r="L68" i="11"/>
  <c r="K68" i="11"/>
  <c r="J68" i="11"/>
  <c r="I68" i="11"/>
  <c r="H68" i="11"/>
  <c r="G68" i="11"/>
  <c r="F68" i="11"/>
  <c r="E68" i="11"/>
  <c r="D68" i="11"/>
  <c r="D67" i="11"/>
  <c r="D66" i="11" s="1"/>
  <c r="C67" i="11"/>
  <c r="C66" i="11" s="1"/>
  <c r="N66" i="11"/>
  <c r="M66" i="11"/>
  <c r="L66" i="11"/>
  <c r="K66" i="11"/>
  <c r="J66" i="11"/>
  <c r="I66" i="11"/>
  <c r="H66" i="11"/>
  <c r="G66" i="11"/>
  <c r="F66" i="11"/>
  <c r="E66" i="11"/>
  <c r="D65" i="11"/>
  <c r="C65" i="11"/>
  <c r="D64" i="11"/>
  <c r="C64" i="11"/>
  <c r="N63" i="11"/>
  <c r="M63" i="11"/>
  <c r="L63" i="11"/>
  <c r="K63" i="11"/>
  <c r="J63" i="11"/>
  <c r="I63" i="11"/>
  <c r="H63" i="11"/>
  <c r="G63" i="11"/>
  <c r="F63" i="11"/>
  <c r="E63" i="11"/>
  <c r="D63" i="11"/>
  <c r="C63" i="11"/>
  <c r="C61" i="11"/>
  <c r="D60" i="11"/>
  <c r="C60" i="11"/>
  <c r="D46" i="11"/>
  <c r="C46" i="11"/>
  <c r="D44" i="11"/>
  <c r="C44" i="11"/>
  <c r="C43" i="11"/>
  <c r="D42" i="11"/>
  <c r="C42" i="11"/>
  <c r="D41" i="11"/>
  <c r="C41" i="11"/>
  <c r="D40" i="11"/>
  <c r="C40" i="11"/>
  <c r="D39" i="11"/>
  <c r="C39" i="11"/>
  <c r="D38" i="11"/>
  <c r="C38" i="11"/>
  <c r="D37" i="11"/>
  <c r="C37" i="11"/>
  <c r="D36" i="11"/>
  <c r="C36" i="11"/>
  <c r="D35" i="11"/>
  <c r="C35" i="11"/>
  <c r="D34" i="11"/>
  <c r="C34" i="11"/>
  <c r="D33" i="11"/>
  <c r="C33" i="11"/>
  <c r="D32" i="11"/>
  <c r="C32"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C8" i="11"/>
  <c r="E7" i="11" l="1"/>
  <c r="G7" i="11"/>
  <c r="G116" i="11" s="1"/>
  <c r="I7" i="11"/>
  <c r="J7" i="11"/>
  <c r="J116" i="11" s="1"/>
  <c r="J117" i="11" s="1"/>
  <c r="H7" i="11"/>
  <c r="F7" i="11"/>
  <c r="F116" i="11" s="1"/>
  <c r="F117" i="11" s="1"/>
  <c r="C111" i="11"/>
  <c r="C110" i="11" s="1"/>
  <c r="L7" i="11"/>
  <c r="L116" i="11" s="1"/>
  <c r="N7" i="11"/>
  <c r="N116" i="11" s="1"/>
  <c r="C45" i="11"/>
  <c r="H110" i="11"/>
  <c r="E116" i="11"/>
  <c r="I116" i="11"/>
  <c r="K7" i="11"/>
  <c r="K116" i="11" s="1"/>
  <c r="M7" i="11"/>
  <c r="M116" i="11" s="1"/>
  <c r="C68" i="11"/>
  <c r="D45" i="11"/>
  <c r="D7" i="11" s="1"/>
  <c r="D98" i="11"/>
  <c r="C7" i="11" l="1"/>
  <c r="H116" i="11"/>
  <c r="C116" i="11" s="1"/>
  <c r="D116" i="11"/>
  <c r="D117" i="11" s="1"/>
</calcChain>
</file>

<file path=xl/sharedStrings.xml><?xml version="1.0" encoding="utf-8"?>
<sst xmlns="http://schemas.openxmlformats.org/spreadsheetml/2006/main" count="324" uniqueCount="316">
  <si>
    <t>ИНФОРМАЦИЯ О ХОДЕ РЕАЛИЗАЦИИ ГОСУДАРСТВЕННОЙ ПРОГРАММЫ РЕСПУБЛИКИ ТЫВА</t>
  </si>
  <si>
    <t>№</t>
  </si>
  <si>
    <t>Наименование мероприятия (объекта)</t>
  </si>
  <si>
    <t>Объемы финансирования (тыс.руб.)</t>
  </si>
  <si>
    <t>Фактический результат выполнения мероприятий (в отчетном периоде и нарастающим итогом с начала года)</t>
  </si>
  <si>
    <t>всего</t>
  </si>
  <si>
    <t>Федеральный бюджет</t>
  </si>
  <si>
    <t>Республиканский бюджет</t>
  </si>
  <si>
    <t>местные бюджеты</t>
  </si>
  <si>
    <t>внебюджетные источники</t>
  </si>
  <si>
    <t>план</t>
  </si>
  <si>
    <t>факт</t>
  </si>
  <si>
    <t xml:space="preserve">предусмотрено программой </t>
  </si>
  <si>
    <t>предусмотрено уточненной бюджетной росписью на отчетный период</t>
  </si>
  <si>
    <t>исполнено (кассовые расходы)</t>
  </si>
  <si>
    <t>Подпрограмма 1 «Совершенствование оказания медицинской помощи, включая профилактику заболеваний и формирование здорового образа жизни»</t>
  </si>
  <si>
    <t xml:space="preserve">Проведение диспансеризации определенных групп взрослого населения Республики Тыва </t>
  </si>
  <si>
    <t>Проведение диспансеризации население Республики Тыва (для детей)</t>
  </si>
  <si>
    <t>Проведение осмотров в Центре здоровья (для взрослых)</t>
  </si>
  <si>
    <t>Проведение осмотров в Центре здоровья (для детей)</t>
  </si>
  <si>
    <t>Проведение профилактических медицинских осмотров (для взрослых)</t>
  </si>
  <si>
    <t>Проведение профилактических медицинских осмотров (для детей)</t>
  </si>
  <si>
    <t>Оказание неотложной медицинской помощи</t>
  </si>
  <si>
    <t>Оказание медицинской помощи в амбулаторно-поликлиническом звене (обращение)</t>
  </si>
  <si>
    <t>Развитие первичной медико-санитарной помощи</t>
  </si>
  <si>
    <t>Централизованные расходы на текущий ремонт и приобретение строительных материалов</t>
  </si>
  <si>
    <t>Совершенствование медицинской эвакуации</t>
  </si>
  <si>
    <t>Оказание медицинской помощи в дневном стационаре</t>
  </si>
  <si>
    <t>Оказание скорой медицинской помощи</t>
  </si>
  <si>
    <t>Заготовка, переработка, хранение и обеспечение безопасности донорской крови и её компонентов (Станция переливания крови)</t>
  </si>
  <si>
    <t>Санаторно-оздоровительная помощь (Санаторий "Балгазын")</t>
  </si>
  <si>
    <t>Субсидии бюджетным учреждениям на финансовое обеспечение государственного задания на оказание государственных услуг (Дом ребенка)</t>
  </si>
  <si>
    <t>Обеспечение деятельности подведомственных учреждений</t>
  </si>
  <si>
    <t>Субсидии на высокотехнологичную медицинскую помощь, не включенной в базовую программу обязательного медицинского страхования</t>
  </si>
  <si>
    <t>Оказание высокотехнологичной медицинской помощи по профилю неонатология в ГБУЗ РТ "Перинатальный центр РТ"</t>
  </si>
  <si>
    <t>Оказание высокотехнологичной медицинской помощи по профилю акушерство и гинекология в ГБУЗ РТ "Перинатальный центр РТ"</t>
  </si>
  <si>
    <t>Обеспечение проведения процедуры ЭКО</t>
  </si>
  <si>
    <t>Реализация государственных функций в области социальной политики (обеспечение питанием беременных женщин, кормящих матерей и детей до 3-х лет)</t>
  </si>
  <si>
    <t>Субсидии на закупку оборудования и расходных материалов для неонатального и аудиологического скрининга</t>
  </si>
  <si>
    <t>Организация паллиативной медицинской помощи в условиях круглосуточного стационарного пребывания</t>
  </si>
  <si>
    <t>Развитие паллиативной медицинской помощи за счет средств резервного фонда Правительства Российской Федерации</t>
  </si>
  <si>
    <t>Субвенции на обеспечение лекарственными препаратами, медицинскими изделиями, а также специализированными продуктами лечебного питания для детей-инвалидов</t>
  </si>
  <si>
    <t>Обеспечения необходимыми лекарственными препаратами и изделиями медицинского назначения больных хроническими заболеваниями, детей до 3-х лет, беременных женщин, отдельных категорий граждан</t>
  </si>
  <si>
    <t>Обеспечение лекарственными препаратами за счет средств республиканского бюджета (централизованные расходы)</t>
  </si>
  <si>
    <t>2</t>
  </si>
  <si>
    <t>Подпрограмма 2 «Развитие медицинской реабилитации и санаторно-курортного лечения, в том числе детей»</t>
  </si>
  <si>
    <t>2.1</t>
  </si>
  <si>
    <t>Оказание реабилитационной медицинской помощи</t>
  </si>
  <si>
    <t>Оздоровление детей, находящихся на диспансерном наблюдении медицинских организациях в условиях санаторно-курортных учреждений</t>
  </si>
  <si>
    <t>3</t>
  </si>
  <si>
    <t>Подпрограмма 3 «Развитие кадровых ресурсов в здравоохранении»</t>
  </si>
  <si>
    <t>3.1</t>
  </si>
  <si>
    <t>Расходы на обеспечение деятельности (оказание услуг)</t>
  </si>
  <si>
    <t>3.2</t>
  </si>
  <si>
    <t>Стипендии студентам  Республиканского медицинского колледжа</t>
  </si>
  <si>
    <t>3.3</t>
  </si>
  <si>
    <t>Централизованные расходы на курсовые и сертификационные мероприятия</t>
  </si>
  <si>
    <t>3.4</t>
  </si>
  <si>
    <t>4</t>
  </si>
  <si>
    <t>Подпрограмма 4 «Медико-санитарное обеспечение отдельных категорий граждан»</t>
  </si>
  <si>
    <t>4.1</t>
  </si>
  <si>
    <t>Медицинское обеспечение спортивных сборных команд Республики Тыва</t>
  </si>
  <si>
    <t>5</t>
  </si>
  <si>
    <t>Подпрограмма 5 «Информационные технологии в здравоохранении»</t>
  </si>
  <si>
    <t>6</t>
  </si>
  <si>
    <t>Подпрограмма 6 «Организация обязательного медицинского страхования граждан Республики Тыва».</t>
  </si>
  <si>
    <t>6.1</t>
  </si>
  <si>
    <t>Медицинское страхование неработающего населения</t>
  </si>
  <si>
    <t>6.2</t>
  </si>
  <si>
    <t>Увеличение доли частных медицинских организаций в системе оказания медицинской помощи населению республики</t>
  </si>
  <si>
    <t>Субсидии на реализацию мероприятий по предупреждению и борьбе с социально значимыми инфекционными  заболеваниями</t>
  </si>
  <si>
    <t>Централизованные расходы на отправку больных на лечение за пределы республики</t>
  </si>
  <si>
    <t>1</t>
  </si>
  <si>
    <t>Реализация государственной информационной системы в сфере здравоохранения, соответствующая требованиям Минздрава России, подключенная к ЕГИСЗ</t>
  </si>
  <si>
    <t>1.1.</t>
  </si>
  <si>
    <t>Развитие среднего профессионального образования в сфере здравоохранения</t>
  </si>
  <si>
    <t>Подготовка кадров средних медицинских работников</t>
  </si>
  <si>
    <t>Создание и оснащение референс-центов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t>
  </si>
  <si>
    <t>Обеспечение своевременности оказания экстренной медицинской помощи с использованием санитарной авиации</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</si>
  <si>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</si>
  <si>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</si>
  <si>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Переоснащение оборудованием региональных сосудистых центов и первичных сосудистых отделений</t>
  </si>
  <si>
    <t>Иные межбюджетные трансферты на реализацию отдельных полномочий в области лекарственного обеспечения</t>
  </si>
  <si>
    <t>2.2</t>
  </si>
  <si>
    <t>3.5</t>
  </si>
  <si>
    <t>Создание и замена фельдшерских, фельдшерско-акушерских пунктов и врачебных амбулаторий для населенных пунктов с численность населения от 100 до 2000 человек</t>
  </si>
  <si>
    <t>1.</t>
  </si>
  <si>
    <t>1.2.</t>
  </si>
  <si>
    <t>1.3.</t>
  </si>
  <si>
    <t>1.4.</t>
  </si>
  <si>
    <t>1.5.</t>
  </si>
  <si>
    <t>1.6.</t>
  </si>
  <si>
    <t>1.7.</t>
  </si>
  <si>
    <t>1.8.</t>
  </si>
  <si>
    <t>1.9.</t>
  </si>
  <si>
    <t>1.10.</t>
  </si>
  <si>
    <t>1.11.</t>
  </si>
  <si>
    <t>1.12.</t>
  </si>
  <si>
    <t>1.13.</t>
  </si>
  <si>
    <t>1.14.</t>
  </si>
  <si>
    <t>Высокотехнологичная медицинская помощь</t>
  </si>
  <si>
    <t>1.21.</t>
  </si>
  <si>
    <t>1.22.</t>
  </si>
  <si>
    <t>1.23.</t>
  </si>
  <si>
    <t>1.24.</t>
  </si>
  <si>
    <t>1.27.</t>
  </si>
  <si>
    <t>1.26.</t>
  </si>
  <si>
    <t>1.28.</t>
  </si>
  <si>
    <t>1.29.</t>
  </si>
  <si>
    <t>1.30.</t>
  </si>
  <si>
    <t>1.31.</t>
  </si>
  <si>
    <t>1.32.</t>
  </si>
  <si>
    <t>1.33.</t>
  </si>
  <si>
    <t>1.34.</t>
  </si>
  <si>
    <t>1.35.</t>
  </si>
  <si>
    <t>1.36.</t>
  </si>
  <si>
    <t>1.37.</t>
  </si>
  <si>
    <t>1.38.</t>
  </si>
  <si>
    <t>3.6.</t>
  </si>
  <si>
    <t>Региональный проект 2 "Обеспечение медицинских организаций системы здравоохранения Республики Тыва квалифицированными кадрами"</t>
  </si>
  <si>
    <t>Региональный проект 1 "Создание единого цифрового контура в здравоохранении Республики Тыва на основе единой государственной информационной системы здравоохранения (ЕГИСЗ РТ)"</t>
  </si>
  <si>
    <t>Региональный проект 6 "Борьба с сердечно-сосудистыми заболеваниями"</t>
  </si>
  <si>
    <t>Региональный проект 3 "Борьба с онкологическими заболеваниями"</t>
  </si>
  <si>
    <t xml:space="preserve">Региональный проект 4 "Программа развития детского здравоохранения Республики Тыва, включая создание современной инфраструктуры оказания медицинской помощи детям"
</t>
  </si>
  <si>
    <t>Региональный проект 8 "Разработка и реализация программы системной поддержки и повышения качества жизни граждан старшего поколения" ("Старшее поколение")"</t>
  </si>
  <si>
    <t>Всего Программе</t>
  </si>
  <si>
    <t>1.15.</t>
  </si>
  <si>
    <t>1.16</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</si>
  <si>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</si>
  <si>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Случаев поствакцинальных осложенний не выявлено.</t>
  </si>
  <si>
    <t>Проектирование детского противотуберкулезного лечебно-оздоровительного комплекса "Сосновый бор" в с. Балгазын Тандинского района</t>
  </si>
  <si>
    <t>Приобретение медоборудования за счет резервного фонда Президента Российской  Федерации</t>
  </si>
  <si>
    <t>1.18.</t>
  </si>
  <si>
    <t>1.25</t>
  </si>
  <si>
    <t>1.39.</t>
  </si>
  <si>
    <t>1.40.</t>
  </si>
  <si>
    <t>1.41.</t>
  </si>
  <si>
    <t>1.41.1.</t>
  </si>
  <si>
    <t>1.41.2.</t>
  </si>
  <si>
    <t>1.42.</t>
  </si>
  <si>
    <t>1.42.1.</t>
  </si>
  <si>
    <t>1.42.2.</t>
  </si>
  <si>
    <t>1.43.</t>
  </si>
  <si>
    <t>1.43.1.</t>
  </si>
  <si>
    <t>1.44.</t>
  </si>
  <si>
    <t>1.45.</t>
  </si>
  <si>
    <t>1.45.1.</t>
  </si>
  <si>
    <t>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</si>
  <si>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1.59.</t>
  </si>
  <si>
    <t>Оказание медицинской помощи в круглосуточном стационаре</t>
  </si>
  <si>
    <t>Централизованные расходы на приобретение медицинского оборудования</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</si>
  <si>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</si>
  <si>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2.3.</t>
  </si>
  <si>
    <t>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t>
  </si>
  <si>
    <t>1.64.</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</si>
  <si>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</si>
  <si>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1.65.</t>
  </si>
  <si>
    <t>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t>
  </si>
  <si>
    <t>1.66.</t>
  </si>
  <si>
    <t>1.67.</t>
  </si>
  <si>
    <t>Иные межбюджетные трансферты на приобретение медицинских изделий для оснащения медицинских организаций за счет средств резервного фонда Правительства Российской Федерации</t>
  </si>
  <si>
    <t>утверждено на 2021 год законом Республики Тыва о республиканском бюджете</t>
  </si>
  <si>
    <t>1.41.3.</t>
  </si>
  <si>
    <t>1.41.3.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</si>
  <si>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факт*</t>
  </si>
  <si>
    <t>*</t>
  </si>
  <si>
    <t xml:space="preserve">Осуществление  реконструкции (ее завершение)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t>
  </si>
  <si>
    <t>1.68.</t>
  </si>
  <si>
    <t xml:space="preserve">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(поликлинники,поликлинические подразделения, амбулатории отделения (центры) врача общей практики, фельдершско-акушерские и фельдершские пункты), а также зданий (отдельных зданий, комплексов зданий) центральных районов и районных больниц </t>
  </si>
  <si>
    <t>1.69.</t>
  </si>
  <si>
    <t>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</si>
  <si>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1.70.</t>
  </si>
  <si>
    <t>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t>
  </si>
  <si>
    <t>1.41.4.</t>
  </si>
  <si>
    <t>Создание объектов социального и производственного комплексов, в том числе объектов общегражданского назначения, жилья, инфраструктуры</t>
  </si>
  <si>
    <t>Финансовое обеспечение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особо важных работ, особые условия труда и дополнительную нагрузку, в том числе на компенсацию ранее произведенных на указанные цели</t>
  </si>
  <si>
    <t>1.58.</t>
  </si>
  <si>
    <t xml:space="preserve"> Иные межбюджетные трансферты на финансовое обеспечение проведения углубленной диспансеризации застрахованных по обязательному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t>
  </si>
  <si>
    <t>1.71.</t>
  </si>
  <si>
    <t>На модернизацию лабораторий медицинских организаций, осуществляющих диагностику инфекционных болезней</t>
  </si>
  <si>
    <t>1.72.</t>
  </si>
  <si>
    <t>3.6.1.</t>
  </si>
  <si>
    <t>3.7.</t>
  </si>
  <si>
    <t>Единовременные выплаты врачам, выезжающим на работу в сельскую местность</t>
  </si>
  <si>
    <t>3.8.</t>
  </si>
  <si>
    <t xml:space="preserve"> Выплаты Государственной премии Республики Тыва в области здравоохранения "Доброе сердце" - "Буянныг чурек"</t>
  </si>
  <si>
    <t>Межбюджетные трансферты из бюджета города Москвы на реализацию социально значимых проектов в Республике Тыва</t>
  </si>
  <si>
    <t>1.74.</t>
  </si>
  <si>
    <t>1.75.</t>
  </si>
  <si>
    <t>Централизованные расходы на мероприятия по укреплению материально-технической базы медицинских организаций</t>
  </si>
  <si>
    <t xml:space="preserve">Финансовое обеспечение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t>
  </si>
  <si>
    <t>1.76.</t>
  </si>
  <si>
    <t>Финансовое обеспечение оказания медицинской помощи, застрахованным  по обязательному медицинскому страхованию, в том числе с заболеваниям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t>
  </si>
  <si>
    <t>1.77.</t>
  </si>
  <si>
    <t>Финансовое обеспечение мероприятий и компенсации затрат, связанных с приобретением концентраторов кислорода производительностью более 1000 литров в минуту каждый (при наличии основной и резервной линии концентратора производитльностью не менее 500 литров в минуту каждая)</t>
  </si>
  <si>
    <t>1.57.</t>
  </si>
  <si>
    <t>1.63.</t>
  </si>
  <si>
    <t>1.78.</t>
  </si>
  <si>
    <t>Лекарственное обеспечение для лечения пациентов с хроническими вирусными гепатитами</t>
  </si>
  <si>
    <t>1.79.</t>
  </si>
  <si>
    <t>Капитальный ремонт объектов республиканской собственности и социальной сферы</t>
  </si>
  <si>
    <t>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переехавший на работу в сельский населенный пункт, либо рабочий поселок, либо поселок городского типа из другого населенного пункта</t>
  </si>
  <si>
    <t>Постановлением Правительства Республики Тыва от 2 ноября 2021 г. N 597 утверждён Порядок предоставления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 в 2021-2023 годах, устанавливающий правила осуществления денежных выплат медицинским работникам (врачам), трудоустроившимся в медицинские организации государственной системы здравоохранения Республики Тыва в 2021-202З годах (далее - денежные выплаты). Согласно данному постановлению из республиканского бюджета на 2022 год предусмотрены выплаты на сумму 46 600,0 тыс. руб.</t>
  </si>
  <si>
    <t>1.44.2.</t>
  </si>
  <si>
    <t>Новое строительство или реконструкция детских больниц (корпусов)</t>
  </si>
  <si>
    <t>1.56.</t>
  </si>
  <si>
    <t>1.62.</t>
  </si>
  <si>
    <t>Финансовое обеспечение оплаты труда медицинских работников, оказывающих консультативную медицинскую помощь с применением телемедицинских технологий гражданам с подтвержденным диагнозом новой короновирусной инфекции COVID-19, а также с признаками или подтверждением диагноза внебольничной пневмонии, острой респираторной вирусной инфекции, гриппа, получающим медицинскую помощь в амбулаторных условиях (на дому)</t>
  </si>
  <si>
    <t>В соответствии с заключенным Соглашение о предоставлении иного межбюджетного трансферта из федерального бюджета бюджету Республики Тыва в целях софинансирования расходных обязательств субъекта Российской Федерации, возникающих при проведении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от 28.12.2021 № № 056-17-2022-047  запланирована приобретение вакцин для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на сумму 18,8 тыс. руб. Заключен 1 договор на поставку вакцины для профилактики пневмококковой инфекции на сумму 18,8 тыс. руб., поставлено и оплачено 100 %.</t>
  </si>
  <si>
    <t>Заключен государственный контракт на приобретение расходных материалов для неонатального и пренатального скрининга в 2022 году на общую сумму 12 484 984,08 руб. с ООО "Хайтек Медика". Произведена оплата на сумму 7 184 712,43 руб.</t>
  </si>
  <si>
    <t>На финансовое обеспечение оплаты труда медицинских работников, оказывающих консультативную медицинскую помощь с применением телемедицинских технологий гражданам с подтвержденным диагнозом новой короновирусной инфекции COVID-19, а также с признаками или подтверждением диагноза внебольничной пневмонии, острой респираторной вирусной инфекции, гриппа, получающим медицинскую помощь в амбулаторных условиях (на дому) запланирована 2 381,5 тыс. руб.</t>
  </si>
  <si>
    <t>Обеспечение лекарственными препаратами больных туберкулезом</t>
  </si>
  <si>
    <t>На 2022 год запланировано проведение текущего ремонта и приобретение строительных материалов на сумму 1 889,0 тыс. рублей. Произведены авансовые платежи с 3 подрядными организациями за текущий ремонт в ГБУЗ РТ "Республиканская больница № 2".</t>
  </si>
  <si>
    <t xml:space="preserve">На финансовое обеспечение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произведена оплата на сумму 23 183,7 тыс. руб. </t>
  </si>
  <si>
    <t>На 2022 год запланированы выплаты Государственной премии Республики Тыва в области здравоохранения "Доброе сердце" - "Буянныг чурек" на сумму 6 800,35 тыс. руб. по 6 разным номинациям: "первичное звено", "за работу в экстремальных условиях", "за проведение уникальной операции, спасшей жизнь человека", "у истоков жизни", "технология года", "спасение года".</t>
  </si>
  <si>
    <t>Для оказания услуг по приему хранению, отпуск лекарственных препаратов, предназначенных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на 2022 год запланирована 617,2 тыс. руб. Произведена оплата за оказанные услуги на сумму 239,2 тыс. руб.</t>
  </si>
  <si>
    <t>Дотации на поддержку мер по обеспечению сбалансированности бюджетов на осуществление на финансовое обеспечение по борьбе с новой короновирусной инфекцией (COVID-19)</t>
  </si>
  <si>
    <t>На 2022 год запланировано приобретение лекарственных препаратов для лечения больных хроническими вирусными гепатитами на сумму 3 779,4 тыс. руб. Заключено 3 государственных контрактов на сумму 3 778,4 тыс. руб. Поставлено препараты на сумму 3 778,4 тыс. руб. Произведена оплата на сумму 3 778,4 тыс. руб.</t>
  </si>
  <si>
    <t>ГБУЗ РТ "Каа-Хемская ЦКБ" строительство взмен существующего фельдшерско-акушерского пункта с. Кундустуг</t>
  </si>
  <si>
    <t>ГБУЗ РТ "Кызылская ЦКБ" строительство взамен существующего фельдшерско-акушерского пункта с.Терлиг-Хая</t>
  </si>
  <si>
    <t>ГБУЗ РТ "Улуг-Хемский межкожуунный медицинский центр им. А.Т. Балгана" строительство взамен существующего врачебной амбулатории с. Арыг-Узуу</t>
  </si>
  <si>
    <t>ГБУЗ РТ "Улуг-Хемский межкожуунный медицинский центр им. А.Т. Балгана" строительство взамен существующего врачебной амбулатории с. Хайыракан</t>
  </si>
  <si>
    <t>ГБУЗ РТ "Чеди-Хольская центральная кожуунная больница" строительство взамен существующего фельдшерско акушерского пункта с. Ак-Тал</t>
  </si>
  <si>
    <t>1.41.1.28.</t>
  </si>
  <si>
    <t>ГБУЗ РТ "Бай-Тайгинская ЦКБ" строительство взамен существующего врачебной амбулатории села Бай-Тал</t>
  </si>
  <si>
    <t>ГБУЗ РТ "Монгун-Тайгинская ЦКБ" строительство взамен существующего фельдшерско акушерского пукта "Тоолайлыг"</t>
  </si>
  <si>
    <t>1.41.1.48.</t>
  </si>
  <si>
    <t>ГБУЗ РТ "Барун-Хемчикский ММЦ" строительство взамен существующего фельдшерско-акушерского пункта села Хонделен</t>
  </si>
  <si>
    <t>ГБУЗ РТ "Дзун-Хемчикский ММЦ" строительство фельдшерско-акушерского пункта села Хондергей</t>
  </si>
  <si>
    <t>1.41.1.54.</t>
  </si>
  <si>
    <t>1.41.1.55.</t>
  </si>
  <si>
    <t>ГБУЗ РТ "Дзун-Хемчикский ММЦ" строительство взамен существующего фельдшерско-акушерского пункта села Чыргакы</t>
  </si>
  <si>
    <t>1.41.1.63.</t>
  </si>
  <si>
    <t>1.41.1.64.</t>
  </si>
  <si>
    <t>1.41.1.66.</t>
  </si>
  <si>
    <t>1.41.1.68.</t>
  </si>
  <si>
    <t>1.41.1.67.</t>
  </si>
  <si>
    <t>ГБУЗ РТ "Кызылская ЦКБ" строительство взамен существующего фельдшерско-акушерского пункта с.Шамбалыг</t>
  </si>
  <si>
    <t>1.41.1.38.</t>
  </si>
  <si>
    <t>1.41.1.39</t>
  </si>
  <si>
    <t>ГБУЗ РТ "Дзун-Хемчикский ММЦ"  строительство взамен существующего врачебной амбулатории села Чыраа-Бажы</t>
  </si>
  <si>
    <t>1.41.1.58.</t>
  </si>
  <si>
    <t>1.41.1.49.</t>
  </si>
  <si>
    <t>Строительство врачебной амбулатории с. Бай-Тал,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5 130,4 тыс. руб., в том числе средства РБ 115,4 тыс. руб.</t>
  </si>
  <si>
    <t>Строительство ФАП с. Тоолайлыг,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7 013,5 тыс. руб., в том числе средства РБ 157,8 тыс. руб.</t>
  </si>
  <si>
    <t>Строительство ФАП с.Хонделен,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4 278,8 тыс. руб., в том числе средства РБ 96,3 тыс. руб.</t>
  </si>
  <si>
    <t>Строительство ФАП с.Хондергей,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5 263,6 тыс. руб., в том числе средства РБ 118,4 тыс. руб.</t>
  </si>
  <si>
    <t>Строительство ФАП с. Чыргакы,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5 331,5 тыс. руб., в том числе средства РБ 120,0 тыс. руб.</t>
  </si>
  <si>
    <t>Строительство врачебная амулатория с. Чыраа-Бажы,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2 304,1 тыс. руб., в том числе средства РБ 51,8 тыс. руб.</t>
  </si>
  <si>
    <t>Строительство ФАП с. Шамбалыг,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2 912,9 тыс. руб., в том числе средства РБ 65,5 тыс. руб.</t>
  </si>
  <si>
    <t>"Развитие здравоохранения на 2018-2025 годы" за 6 месяцев 2022 г.</t>
  </si>
  <si>
    <t>факт за 5 мес. 2022 г.</t>
  </si>
  <si>
    <t>В 2022 году запланирована проведение диспансеризации определенных групп взрослого населения 81644 случая  (1 и 2 этап), в том числе углубленная диспансеризация (1 и 2 этап): ГБУЗ РТ "Городская поликлиника" -17994 случая; ГБУЗ РТ "Республиканская больница № 1" - 12534 случаев; ГБУЗ РТ "Бай-Тайгинская ЦКБ" - 3185 случаев; ГБУЗ РТ "Барун-Хемчикский ММЦ" - 6446 случаев; ГБУЗ РТ "Дзун-Хемчикский ММЦ" - 4980 случаев; ГБУЗ РТ "Каа-Хемская ЦКБ" - 2869 случаев; ГБУЗ РТ "Кызылская ЦКБ" - 7227 случаев; ГБУЗ РТ "Монгун-Тайгинская ЦКБ" - 1255 случаев; ГБУЗ РТ "Овюрская ЦКБ" - 1826 случаев; ГБУЗ РТ "Пий-Хемская ЦКБ" - 2339 случаев; ГБУЗ РТ "Сут-Хольская ЦКБ" - 2366 случаев; ГБУЗ РТ "Тандинская ЦКБ" - 3170 случаев; ГБУЗ РТ "Тере-Хольская ЦКБ" - 788 случаев; ГБУЗ РТ "Тес-Хемская ЦКБ" - 2390 случаев; ГБУЗ РТ "Тоджинская ЦКБ" - 1515 случаев; ГБУЗ РТ "Улуг-Хемский ММЦ" - 4264 случая; ГБУЗ РТ "Чаа-Хольская ЦКБ" - 2100 случаев; ГБУЗ РТ "Чеди-Хольская ЦКБ" - 2217 случаев; ГБУЗ РТ Эрзинская ЦКБ" - 2179 случаев. Факт за 5 мес.  21038 случаев на сумму 84 223,8 тыс. руб.</t>
  </si>
  <si>
    <t>На 2022 год запланирована проведение диспансеризации детей  4604 случая, в том числе: ГБУЗ РТ "Республиканская детская больница" - 1147 случаев; ГБУЗ РТ "Бай-Тайгинская ЦКБ" - 331 случаев; ГБУЗ РТ "Барун-Хемчикский ММЦ" - 423 случаев,ГБУЗ РТ "Дзун-Хемчикский ММЦ" - 426 случаев; ГБУЗ РТ "Каа-Хемская ЦКБ" - 190 случаев; ГБУЗ РТ "Кызылская ЦКБ" -440 случаев; ГБУЗ РТ "Монгун-Тайгинская ЦКБ" -90 случаев; ГБУЗ РТ "Овюрская ЦКБ" -95 случаев; ГБУЗ РТ "Пий-Хемская ЦКБ" - 180 случаев; ГБУЗ РТ "Сут-Хольская ЦКБ" - 133 случая; ГБУЗ РТ "Тандинская ЦКБ" - 241 случаев; ГБУЗ РТ "Тес-Хемская ЦКБ" - 145 случаев; ГБУЗ РТ "Тоджинская ЦКБ" - 209 случаев; ГБУЗ РТ "Тере-Хольская ЦКБ" - 43 случаев; ГБУЗ РТ "Улуг-Хемский ММЦ" - 213 случая;ГБУЗ РТ"Чаа-Хольская ЦКБ" - 85 случаев, ГБУЗ РТ "Чеди-Хольская ЦКБ" - 92 случаев; ГБУЗ РТ Эрзинская ЦКБ" - 121 случаев. Факт за 5 мес. 379 случаев на сумму 3 528,5 тыс. руб.</t>
  </si>
  <si>
    <t>На 2022 год запланировано проведение в ГБУЗ РТ "Республиканском центре медицинской профилактики"  осмотров 5736 посещений. Факт за 5 мес. 2022 г. 1508 посещений на сумму 3 556,9 тыс. руб.</t>
  </si>
  <si>
    <t>На 2022 год запланировано проведение в ГБУЗ РТ "Республиканский центр восстановительной медицины и реабилитации для детей" осмотров 4754 посещений. Факт за 5 мес. 2019 посещений на сумму 3 556,1 тыс. руб.</t>
  </si>
  <si>
    <t>На 2022 год запланирована проведение профилактических медицинских осмотров взрослых 29656 случаев, в том числе: ГБУЗ РТ "Городская поликлиника" -6713 случаев; ГБУЗ РТ "Республиканская больница № 1" - 2471 случаев; ГБУЗ РТ "Бай-Тайгинская ЦКБ" - 4213 случаев; ГБУЗ РТ "Барун-Хемчикский ММЦ" - 1673 случаев; ГБУЗ РТ "Дзун-Хемчикский ММЦ" - 1900 случаев; ГБУЗ РТ "Каа-Хемская ЦКБ" - 1208 случаев; ГБУЗ РТ "Кызылская ЦКБ" - 1926 случаев; ГБУЗ РТ "Монгун-Тайгинская ЦКБ" - 377 случаев; ГБУЗ РТ "Овюрская ЦКБ" - 776 случаев; ГБУЗ РТ "Пий-Хемская ЦКБ" - 829 случаев; ГБУЗ РТ "Сут-Хольская ЦКБ" - 431 случаев; ГБУЗ РТ "Тандинская ЦКБ" - 2100 случаев; ГБУЗ РТ "Тере-Хольская ЦКБ" - 119 случаев; ГБУЗ РТ "Тес-Хемская ЦКБ" - 437 случаев; ГБУЗ РТ "Тоджинская ЦКБ" - 770 случаев; ГБУЗ РТ "Улуг-Хемский ММЦ" - 2162 случаев; ГБУЗ РТ "Чаа-Хольская ЦКБ" - 702 случаев; ГБУЗ РТ "Чеди-Хольская ЦКБ" - 380 случаев; ГБУЗ РТ Эрзинская ЦКБ" - 469 случаев. Факт за 5 мес. 8947 случаев на сумму 32 172,3 тыс. руб.</t>
  </si>
  <si>
    <t>На 2022 год запланирована проведение профилактических медицинских осмотров детей 57684 случаев, в том числе: ГБУЗ РТ "Республиканская детская больница" - 21796 случаев; ГБУЗ РТ "Бай-Тайгинская ЦКБ" - 3291случаев; ГБУЗ РТ "Барун-Хемчикский ММЦ" - 3628 случаев,ГБУЗ РТ "Дзун-Хемчикский ММЦ" - 3922 случаев; ГБУЗ РТ "Каа-Хемская ЦКБ" - 2326 случаев; ГБУЗ РТ "Кызылская ЦКБ" -5954 случаев; ГБУЗ РТ "Монгун-Тайгинская ЦКБ" -1000 случаев; ГБУЗ РТ "Овюрская ЦКБ" -1195 случаев; ГБУЗ РТ "Пий-Хемская ЦКБ" - 1560 случаев; ГБУЗ РТ "Сут-Хольская ЦКБ" - 1238 случая; ГБУЗ РТ "Тандинская ЦКБ" -1556 случаев; ГБУЗ РТ "Тес-Хемская ЦКБ" - 1521 случаев; ГБУЗ РТ "Тоджинская ЦКБ" -1234 случаев; ГБУЗ РТ "Тере-Хольская ЦКБ" - 288 случаев; ГБУЗ РТ "Улуг-Хемский ММЦ" - 3336 случае; ГБУЗ РТ"Чаа-Хольская ЦКБ" - 1417 случаев, ГБУЗ РТ "Чеди-Хольская ЦКБ" - 1192 случаев; ГБУЗ РТ Эрзинская ЦКБ" - 1230 случаев. Факт за 5 мес. 23197 случаев на сумму 88 362,4 тыс. руб.</t>
  </si>
  <si>
    <t>На 2022 год запланировано по неотложной медицинской помощи 172 488 случаев, том числе: ГБУЗ РТ "Бай-Тайгинская ЦКБ" -6437 случаев; ГБУЗ РТ "Барун-Хемчикский ММЦ" - 15080 случаев; ГБУЗ РТ "Дзун-Хемчикский ММЦ" - 10298 случая; ГБУЗ РТ "Каа-Хемская ЦКБ" - 7120 случая; ГБУЗ РТ "Кызылская ЦКБ" - 17820 случаев; ГБУЗ РТ "Монгун-Тайгинская ЦКБ" - 4232 случаев; ГБУЗ РТ "Овюрская ЦКБ" - 4035 случаев; ГБУЗ РТ "Пий-Хемская ЦКБ" - 8645 случаев; ГБУЗ РТ "Сут-Хольская ЦКБ" - 4524 случаев; ГБУЗ РТ "Тандинская ЦКБ" - 6900 случаев; ГБУЗ РТ "Тере-Хольская ЦКБ" - 2221 случая; ГБУЗ РТ "Тес-Хемская ЦКБ" -4612 случаев; ГБУЗ РТ "Тоджинская ЦКБ" - 4303 случаев; ГБУЗ РТ "Улуг-Хемский ММЦ" - 12794 случаев; ГБУЗ РТ "Чаа-Хольская ЦКБ" - 4600 случаев; ГБУЗ РТ "Чеди-Хольская ЦКБ" - 3506 случаев; ГБУЗ РТ Эрзинская ЦКБ" - 4167 случаев, ГБУЗ РТ "Городская поликлиника" - 20128 случаев; ГБУЗ РТ "Республиканская больница № 1" - 12300 случаев; ГБУЗ РТ "Республиканская больница № 2" - 429 случаев; ГБУЗ РТ "Республиканская детская больница" - 18000 случаев; ООО "Семейный доктор" - 337 случаев. Факт за 5 мес. 64584 случаев на сумму 77 918,0 тыс. руб.</t>
  </si>
  <si>
    <t>На 2022 запланировано обращение по заболеваниям 550839 случаев, в том числе: ГБУЗ РТ "Бай-Тайгинская ЦКБ" - 17125 случаев; ГБУЗ РТ "Барун-Хемчиская ММЦ" - 40081 случаев, ГБУЗ РТ "Дзун-Хемчикский ММЦ" - 30659 случаев; ГБУЗ РТ "Каа-Хемская ЦКБ" -19992 случаев; ГБУЗ РТ "Кызылская ЦКБ" - 33114 случаев; ГБУЗ РТ "Монгун-Тайгинская ЦКБ" - 13441 случаев; ГБУЗ РТ "Овюрская ЦКБ" - 15601 случаев; ГБУЗ РТ "Пий-Хемская ЦКБ" - 19378 случаев; ГБУЗ РТ "Сут-Хольская ЦКБ" - 9080 случаев; ГБУЗ РТ "Тандинская ЦКБ" - 19925 случаев; ГБУЗ РТ "Тес-Хемская ЦКБ" - 14786 случаев, ГБУЗ РТ "Тере-Хольская ЦКБ" - 3741 случаев, ГБУЗ РТ "Тоджинская ЦКБ" - 15134 случаев; РТ "Улуг-Хемский ММЦ" - 37995 случаев;  ГБУЗ РТ "Чаа-Хольская ЦКБ" - 12143 случаев, ГБУЗ РТ "Чеди-Хольская ЦКБ" - 12517 случаев; ГБУЗ РТ "Эрзинская ЦКБ" - 18681 случаев, ГБУЗ РТ "Республиканская больница №1" - 39775 случаев, ГБУЗ РТ "Республиканская больница № 2" - 10882 случаев, ГБУЗ РТ "Республиканский онкологический диспансер" - 10973 случаев, ГБУЗ РТ "Республиканский кожно-венерологический диспансер" - 7400 случаев, ГБУЗ РТ "Республиканская детская больница" - 36747 случаев, ГБУЗ РТ "Перинатальный центр" - 11198 случаев, ГБУЗ РТ "Инфекционная больница" - 1860 случаев, ГБУЗ РТ "Городская поликлиника" - 54882 случаев, ГБУЗ РТ "Стоматологическая поликлиника" - 29120 случаев, ФКУЗ "МСЧ МВД России по РТ" - 771 случаев, ГБУЗ РТ "Республиканский центр общественного здоровья и медицинской профилактики" - 5205 случаев, ГБУЗ РТ "Республиканский центр восстановительной медицины и реабилитации для детей" - 2321 случаев, ООО РТ "ВИТА-ДЕНТ" - 400 случаев, ГАУЗ РТ СП "Серебрянка" - 1764 случаев, ИП Монгуш Р.К. - 336 случаев, ООО "Санталь 17" - 384 случаев, ИП Саражакова Л.А. - 400 случаев,   ГБУЗ РТ "РЦ по профилактика и борьбе со СПИД и инфекционными заболеваниями" -  8606,4 тыс.руб. , ОО "РДЦ" - 12432,7 тыс.руб., ООО "МЦ Гиппократ" - 948 случаев,  ООО "Алдан" - 2080 случаев. Факт за 5 мес. 198243 случаев на сумму 488 906,8 тыс. руб.</t>
  </si>
  <si>
    <t>На 2022 год запланировано профилактические посещение 756 753, том числе: ГБУЗ РТ "Бай-Тайгинская ЦКБ" - 26312  посещений; ГБУЗ РТ "Барун-Хемчикский ММЦ" - 36406 посещений; ГБУЗ РТ "Дзун-Хемчикский ММЦ" - 29506 посещений; ГБУЗ РТ "Каа-Хемская ЦКБ" - 16834 посещений; ГБУЗ РТ "Кызылская ЦКБ" - 44137 посещений; ГБУЗ РТ "Монгун-Тайгинская ЦКБ" - 12409 посещений; ГБУЗ РТ "Овюрская ЦКБ" - 7460  посещений; ГБУЗ РТ "Пий-Хемская ЦКБ" - 44672 посщений; ГБУЗ РТ "Сут-Хольская ЦКБ" - 10288 посещений; ГБУЗ РТ "Тандинская ЦКБ" - 23858 посещений; ГБУЗ РТ "Тере-Хольская ЦКБ" -1737 посещений; ГБУЗ РТ "Тес-Хемская ЦКБ" - 11364 посещений; ГБУЗ РТ "Тоджинская ЦКБ" - 7299 посещений; ГБУЗ РТ "Улуг-Хемский ММЦ" - 56905 посещений; ГБУЗ РТ "Чаа-Хольская ЦКБ" - 10136 посещений; ГБУЗ РТ "Чеди-Хольская ЦКБ" - 12939 посещений ,ГБУЗ РТ Эрзинская ЦКБ" - 13605 посещений, ГБУЗ РТ "Республиканская больница № 1" - 98271 посещений,  ГБУЗ РТ "Республиканская больница № 2" - 2722 посещений, ГБУЗ РТ "Республиканский кожно-венерологический диспансер" -6381 посещений, ГБУЗ РТ "Республиканская детская больница" - 74360 посещений, ГБУЗ РТ "Перинатальный центр" - 28589 посещений, ГБУЗ РТ "Инфекционная больница" - 2059 посещений, ГБУЗ РТ "Городская поликлиника" - 55298 посещений; ГБУЗ РТ "Стоматологическая поликлиника - 58240 посещений; .ФКУЗ "МСЧ МВД России по РТ" - 2699 посещений, ГБУЗ РТ "Республиканский центр общественного здоровья и медицинской профилактики" - 25381 посещений ГБУЗ РТ "Республиканский центр восстановительной медицины и реабилитации для детей" - 33766 посещений, ИП Саражакова Л.А. - 300 посещений, ГАУЗ РТ СП "Серебрянка" - 1920 посещений, ОООГ "МЦ Гиппократ" -660 посещений, ООО "С 17" - 240 посещений. Факт за 5 мес. 322452 посещений на сумму 175 718,9 тыс. руб.</t>
  </si>
  <si>
    <t>По медицинской эвакуации (по наземному эвакуации) на 2022 год запланировано обслуживание 561 вызовов, из них: ГБУЗ РТ "Барун-Хечикский ММЦ" - 13 вызовов, ГБУЗ РТ Республиканская детская больница" - 95 вызовов, ГБУЗ РТ "Перинатальный центр" - 75 вызова, ГБУЗ РТ "Республиканский центр скорой медицинской помощи и медицины катастроф" -378 вызовов. Факт за 5 мес. 158 вызовов на сумму 2 407,3 тыс. руб.</t>
  </si>
  <si>
    <t>На 2022 год запланировано обслуживание  92528 вызовов, в том числе: ГБУЗ РТ "Барун-Хемчикский межкожуунный медицинский центр" - 6374 вызовов, ГБУЗ РТ «Бай-Тайгинская ЦКБ» - 3227 вызовов, ГБУЗ РТ «Дзун-Хемчикская межкожунный медицинский центр» - 3975 вызовов, ГБУЗ РТ «Каа-Хемская ЦКБ» - 2551 вызовов, ГБУЗ РТ «Монгун-Тайгинская ЦКБ» - 3083 вызова, ГБУЗ РТ «Овюрская ЦКБ» - 2710 вызовов, ГБУЗ РТ «Пий-Хемская ЦКБ» - 4265 вызовов, ГБУЗ РТ «Сут-Хольская ЦКБ» - 3191 вызова, ГБУЗ РТ «Тандинская ЦКБ» - 2636 вызовов, ГБУЗ РТ «Тес-Хемская ЦКБ» - 2073 вызова,  ГБУЗ РТ "Тере-Хольская ЦКБ" - 1548 вызова, ГБУЗ РТ «Тоджинская ЦКБ» - 2278 вызовов, ГБУЗ РТ «Улуг-Хемский межкожуунный медицинский центр» -  3795 вызовов, ГБУЗ РТ «Чаа-Хольская ЦКБ» - 1596 вызовов, ГБУЗ РТ «Чеди-Хольская ЦКБ» - 1511 вызова, ГБУЗ РТ «Эрзинская ЦКБ» - 2805 вызова, ГБУЗ РТ "Республиканский центр скорой медицинской помощи и медицины катастроф" - 44910 вызовов. Факт за 5 мес. 45486 вызовов на сумму 53 140,5 тыс. руб.</t>
  </si>
  <si>
    <t>На 2022 год запланировано оказание по высокотехнологической медицинской помощи по профилю "Неонатология" 134 случаев в ГБУЗ РТ "Перинатальный центр". Факт за 5 мес. 57 случаев на сумму 21 185,2 тыс. руб.</t>
  </si>
  <si>
    <t>На 2022 год запланировано оказание по высокотехнологической медицинской помощи по профилю "Акушерство и гинекология" 60 случая в ГБУЗ РТ "Перинатальный центр". Факт за 5 мес. 33 случаев на сумму 6 994,8 тыс. руб.</t>
  </si>
  <si>
    <t xml:space="preserve">На 2022 год запланировано проведение 100 случаев процедур экстракорпорального оплодотворения. Факт за 5 мес. 38 случаев на сумму 8 088,8 тыс. руб.  </t>
  </si>
  <si>
    <t>На 2022 год запланировано оказание по высокотехнологической медицинской помощи на 980 случаев в Республиканской больницы № 1. Факт за 5 мес. 325 случаев на сумму 65 751,4 тыс. руб.</t>
  </si>
  <si>
    <t>На 2022 год запланирована проведение медицинской реабилитации на 2337 случаев, в том числе: ГБУЗ РТ "Республиканская больница № 1" - 600 случаев, ГБУЗ РТ "Инфекционная больница" - 170 случаев,  ГАУЗ РТ СП "Серебрянка" - 1556 случаев, ГБУЗ РТ "Республиканский центр восстановительной медицины и реабилитации для детей" - 932 случая. Факт за 5 мес. 756 случаев на сумму 53 299,1 тыс. руб.</t>
  </si>
  <si>
    <t>На 2022 год частными медицинскими организациями запланирована оказание 10568 случаев медицинской помощи, из них ООО "ВИТА-ДЕНТ" -400 случаев, ООО "Семейный доктор" - 337 случаев,  ИП Монгуш Р.К. - 336 случая, МЧУ ДПО "Нефросовет" - 1331 случая,  ООО "С 17" - 724 случаев, ИП Саражакова Л.А. - 700 случая,  ООО "Алдан" - 2168 случая, ООО " РДЦ" - 2000 случаев, ООО "МЦ Гиппократ" - 1723 случаев. Факт за 5 мес. 11821 случаев на сумму 79 341,2 тыс. руб.</t>
  </si>
  <si>
    <t xml:space="preserve">На 2022 год запланирована выплата стипендий студентам Республиканского медицинского колледжа на сумму 3 770,5 тыс. рублей. За отчетный период направлена стипендия 1 820,6 тыс. рублей. </t>
  </si>
  <si>
    <t xml:space="preserve">В течение отчетного периода на обеспечение деятельности Медицинского колледжа профинансировано 43 000,6 тыс. рублей (на коммунальные услуги, материальные запасы, заработная плата, налоги и др. статьи). </t>
  </si>
  <si>
    <t>В течение отчетного периода на обеспечение мероприятия подготовка средних медицинских работников Медицинского колледжа профинансировано 1 762,1 тыс. рублей (заработная плата и начисления на выплаты по оплате труда).</t>
  </si>
  <si>
    <t xml:space="preserve">В 2022 году запланировано оказание высокотехнологичной медицинской помощи, не включенной в базовую программу обязательного медицинского страхования 4 больным. Оказана ВМП 3 больным, произведена оплата на сумму 1 173,8 тыс. руб. </t>
  </si>
  <si>
    <t>Минздрав Республики Тыва в течение 2022 года планирует оздоровить в условиях санаторно-курортных организаций 2500 детей диспансерного учета, из них в санаториях Минздрава Российской Федерации – 1585 детей, за счет финансовых средств республиканского бюджета – 915 детей. За период с 01.01. по 01.07.2022 г. на санаторно-курортное лечение направлено всего 1573 ребенка диспансерного учета (62,9 % от годового плана), в том числе:
дети-инвалиды – 117 чел., из них по путевкам «мать и дитя» - 82;
дети-сироты и дети, оставшиеся без попечения родителей – 288 чел., из них 29 – воспитанники ГБОУ РТ «Республиканская школа-интернат «Тувинский кадетский корпус»;
дети, состоящие на учете детского фтизиатра – 41 чел.;
дети, проживающие в малоимущих, многодетных, неполных семьях - 941 чел.;
дети из иных категорий семей – 186 чел. 
Произведена оплата за проезд и за путевки на сумму 4 447,4 тыс. руб.</t>
  </si>
  <si>
    <t>Заключено 6  контракта на сумму 4 178,0 тыс. руб. Поставлено и оплачено 4 178,0 тыс. руб.</t>
  </si>
  <si>
    <t>На 2022 год  для закупки авиационных услуг предусмотрена 190 000,0 тыс. руб. Кассовое исполнение составило 73 244,4 тыс. руб., из них фб - 72 511,9 тыс. руб. и рб - 732,4 тыс. руб.</t>
  </si>
  <si>
    <t xml:space="preserve">В отчетном периоде на содержание подведомственному учреждению Минздрава РТ санаторий "Балгазын" профинансирована 45 732,1 тыс. рублей (на коммунальные услуги, материальные запасы, заработная плата, налоги и др. статьи). </t>
  </si>
  <si>
    <t xml:space="preserve">В отчетном периоде на содержание подведомственному учреждению Минздрава РТ ГБУЗ РТ "Станция переливания крови" профинансирована 25 073,5 тыс. рублей (на коммунальные услуги, материальные запасы, заработная плата, налоги и др. статьи). </t>
  </si>
  <si>
    <t xml:space="preserve">На содержание подведомственному учреждению Минздрава РТ ГБУЗ РТ "Дом ребенка" направлена финансирование 33 126,8 тыс. рублей (на коммунальные услуги, материальные запасы, заработная плата, налоги и др. статьи). </t>
  </si>
  <si>
    <t>Запланированы 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 на сумму 51 558,5 тыс. руб. Закуплено оборудование для нужды Республиканской больницы №1, Инфекционной больницы, Республиканской детской больницы, Улуг-Хемской ММЦ, Дзун-Хемчикской ММЦ, Барун-Хемчикской ММЦ, Перинатальному центру и СИЗы для Ресфармации на общую сумму 39 642,0 тыс. руб.</t>
  </si>
  <si>
    <t xml:space="preserve">ФАП с. Терлиг-Хая Кызылского района госконтракт заключен № 2022.0418 от 28.03.2022 г. с подрядной организацией ООО «Сылдыс», цена контракта 9 500,00 тыс. рублей. Выполнено: земляные работы, устройство фундамента; возведение стен. Выполняется: устройство кровли, устройство септика и отмостки. Готовность объекта: 60%.
</t>
  </si>
  <si>
    <t xml:space="preserve">ФАП с. Ак-Тал Чеди-Хольского района госконтракт заключен № 2022.0445 от 28.03.2022 г. с подрядной организацией ООО «Атроник-Сервис», цена контракта 12 315,77 тыс. рублей. Профинансировано: аванс 30% на сумму 3 694,73 тыс. рублей. Выполнено: устройство септика, вертикальная планировка. 
Ожидается поставка материала стен клееного бруса. Выполняется: привязка проекта к местности, а также геолого-геодезические изыскания грунта строительного участка выполнены. Ожидается бурение скважины, отставание от графика выполнения строительно-монтажных работ 25 к.д.  06.06.2022 г. направлено требование о выполнении работы по Контракту в установленный срок. Готовность объекта: 5%.
</t>
  </si>
  <si>
    <t xml:space="preserve">В рамках региональной программы "Модернизация первичного звена здравоохранения Республики Тыва на 2021-2025 годы" на 2022 год запланировано строительство 3 ФАП и 3 ВА на общую сумму 70 569,8 тыс. руб., из них: 
- федеральный бюджет (97,75%) 68 981,9 тыс. рублей; 
- республиканский бюджет (2,25%) 1 587,85 тыс. рублей.
По 6 объектам строительства (3 ФАП, 3 ВА):
Положительное заключение типовых проектно-сметных документаций ФАП и ВА на достоверность сметной документации получено от 15 февраля 2022 года.
27 февраля 2022 г. в ЕИС в сфере закупок размещено заказ-заявка по определению подрядных организаций на строительство 3 фельдшерско-акушерских пунктов и 3 врачебных амбулаторий. 14 марта 2022 г. состоялся электронный аукцион. На сегодняшний день на строительство 3 ФАПов, 3 ВА государственные контракты заключены.
По заключенным государственным контрактам на строительство 6 объектов (3 ФАП, 3 ВА) Министерством здравоохранения Республики Тыва от 11 апреля 2022 года поданы в администрации кожуунов заявления о выдаче разрешений на строительство объектов. На сегодняшний день получено по 5-ти объектам (ФАП с. Терлиг-Хая, с. Ак-Тал и с. Кундустуг, ВА с. Хайыракан, ВА с. Арыг-Узуу). На стадии получения (1 ВА с. Баян-Кол).
В соответствии с графиком выполнения работ по строительству «Фельдшерско-акушерского пункта для населенного пункта свыше 800 человек» и «Врачебная амбулатория» заключенных государственных контрактов первым этапом выполнения контрактов является проектно-изыскательские работы (привязка типового проекта к местности) и прохождение госэкспертизы на достоверность сметной стоимости со сроком 45 календарных дней (с момента заключения контракта). Далее общестроительные работы.
Подрядными организациями на выполнение проектных работ (геолого-геодезические изыскания, привязка к местности) и на прохождение госэкспертизы на достоверности сметной документации заключены договоры с ООО «Авангард» по 3 объектам (с. Ак-Тал, с. Арыг-Узу, с. Баян-Кол), с ИП Чооду Д.И. по 3 объектам (с. Терлиг-Хая, с. Кундустуг, с. Хайыракан). 
На сегодняшний день, проекты привязки к местности, а также геолого-геодезические изыскания грунта строительного участка выполнены 3-м объектам, выдано положительное заключение ГАУ «Управление государственной строительной экспертизы Республики Тыва»: 
1. ВА в с. Хайыракан, Улуг-Хемского района от 03.06.2022 г.
2. ФАП с. Кундустуг, Каа-Хемского района от 10.06.2022 г. 
3. ФАП с. Терлиг-Хая, Кызылского района от 10.06.2022 г.
По 1 объекту (с. Ак-Тал) проект привязки к местности, а также геолого-геодезические изыскания грунта строительного участка выполнены и направлены в ГАУ «Управление государственной строительной экспертизы Республики Тыва» для получения положительного заключения.
Также подрядными организациями по всем 6 объектам заключены договоры с ЛХК «Алтай-Лес» на поставку материала стен «клееный брус». По 2-м объектам доставлены материалы (клееный брус) на объекты (ФАП с. Терлиг-Хая, ВА с. Хайыракан).
</t>
  </si>
  <si>
    <t>За отчетный период направлены средства в Территориальный фонд обязательного медицинского страхования по Республике Тыва на общую сумму 1 516 345,8 тыс. руб.</t>
  </si>
  <si>
    <t xml:space="preserve">В соответствии с заключенным Cоглашением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«29» декабря 2021 г. № 056-09-2022-025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на сумму 32 550,8 тыс. руб. Оказание услуги на доработку Региональной медицинской информационно-аналитической системы Республики Тыва в части интеграции с Вертикально-интегрированной медицинской информационной системой (ВИМИС) «Профилактическая медицина» заключен госконгтракт на сумму 16 100,0 тыс. руб. Доработка Региональной медицинской информационно-аналитической системы Республики Тыва в части реализации формирования структурированных электронных медицинских документов заключен госконтракт на сумму 2 638 тыс. руб. Выполнение работ по настройке и подключению медицинского диагностического оборудования медицинских организаций к центральному архиву медицинских изображений Республики Тыва заключен госконтракт на сумму 10 000,0 тыс. руб. Оказание услуг по созданию инфраструктуры для оказания медицинской помощи с применением телемедицинских технологий готовятся аукционная документация.
</t>
  </si>
  <si>
    <t>На 2022 год запланировано приобретение лекарственных препаратов для лечения больных туберкулезом на сумму 19 301,0 тыс. руб. Заключено 12 Государственных контрактов на сумму 16 609,6 тыс. руб. Оставшаяся сумма на стадии формирования заявок. Поставлены препараты на сумму 11 557,0 тыс. руб. Произведена оплата на сумму 11 557,0 тыс. руб.</t>
  </si>
  <si>
    <t xml:space="preserve">ФАП с. Кундустуг Каа-Хемского района госконтракт заключен № 2022.0420 от 28.03.2022 г. с ИП Тайбыл Римма Мосун-ооловной, цена контракта 8 640,00 тыс. рублей. Выполнено: земляные работы, устройство фундамента, устройство пола. Отставание от графика выполнения строительно-монтажных работ 25 к. д. 10.06.2022 г. направлено требование о выполнении работы по Контракту в установленный срок. Ожидается поставка материала стен клееного бруса. Готовность объекта: 10%. Профинансировано: аванс 30% на сумму 2 592,0 тыс. рублей. 
</t>
  </si>
  <si>
    <t xml:space="preserve">ВА в с. Арыг-Узуу Улуг-Хемского района госконтракт заключен № 10 от 13.05.2022 года с единственным поставщиком подрядной организацией ООО «Развитие», цена контракта 13 031,00 тыс. рублей. Профинансировано: аванс 47,3% на сумму 6 165,5 тыс. рублей. Выполняется: привязка проектов к местности в срок до 10.07.2022 г., геолого-геодезические изыскания грунта строительного участка.
</t>
  </si>
  <si>
    <t xml:space="preserve">ВА в с. Хайыракан Улуг-Хемского района госконтракт заключен № 9 от 08.04.2022 года с единственным поставщиком подрядной организацией ООО «Сылдыс», цена контракта 13 347,10 тыс. рублей. Выполнено: земляные работы, устройство фундамента, возведение стен. Выполняется: устройство кровли, устройство септика и отмостки. Профинансировано: аванс 50% на сумму 6 673,5 тыс. рублей. Готовность объекта: 50%.
</t>
  </si>
  <si>
    <t xml:space="preserve">ВА в с. Баян-Кол Кызылского района госконтракт заключен № 11 от 13.05.2022 года с единственным поставщиком подрядной организацией ООО «Развитие», цена контракта 13 347,10 тыс. рублей. Профинансировано: аванс 50% на сумму 6 673,6 тыс. рублей. Выполняется: привязка проектов к местности в срок до 10.07.2022 г., также начаты земляные работы. Произведена предоплата 50 % в ЛХК «Алтай-Лес» за изготовление материала стен «клееный брус». Проблемы: выдан земельный участок без вертикальной планировки, необходимо демонтаж существующего фундамента на участке. Направлено письмо в Администрацию Кызылского кожууна Республики Тыва № 3150/22-ОО от 31.05.2022 г. об устранении выявленных замечаний на территории застройки. На сегодняшний день администрацией Кызылского кожууна запланированы мероприятия по демонтажу существующего фундамента на участке.
</t>
  </si>
  <si>
    <t>На 2022 год запланировано приобретение медикаментов для обеспечения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на сумму 18 593,7 тыс. руб. Заключено 22 государственных контрактов на сумму 18 186,3 тыс. руб. с 12 поставщиками. Остальную часть планируется закупить во втором полугодии 2022 г. Поставлено медикаменты на сумму 17 687,1 тыс. руб. произведена оплата на сумму 17 687,1 тыс. руб.</t>
  </si>
  <si>
    <t>На 2022 год запланировано приобретение 65 ед. медицинского оборудования медицинских организаций на общую сумму 159 187,8 тыс. руб., из них средства федерального бюджета – 155 597,5 тыс. руб. и средства республиканского бюджета – 3 590,3 тыс. руб. На 65 ед. оборудования заключены государственные контракты на общую сумму 138 585,6 тыс. руб. Поставлено 34 ед. оборудования на сумму 81 255,6 тыс. руб. Произведена оплата на сумму 56 978,1 тыс. руб.</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</si>
  <si>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оснащении оборудованием региональных сосудистых центров и первичных сосудистых отделений от 21.12.2019 № 056-17-2020-076 (ред. 23.12.2021 г. № 056-17-2020-076/7) на 2022 год запланировано приобретение оборудование на сумму 47 046,6 тыс. руб. Проведены торги, заключены 2 ГК на сумму 46 533,3 тыс. руб. на поставку Диагностический аппарат для ультразвуковых исследований сердца и сосудов - 1 ед. на сумму 14 503,3 тыс. руб. и  Микроскоп операционный - 1 ед. на сумму 32 050,0 тыс. руб. Поставлен микроскоп операционный. Поставка Диагностического аппарата для ультразвуковых исследований сердца и сосудов ожидается в июле 2022 г. Произведена оплата на сумму 32 050,0 тыс. руб. за микроскоп.</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</si>
  <si>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переоснащении медицинских организаций, оказывающих медицинскую помощь больным с онкологическими заболеваниями от 21.12.2019 № 056-17-2020-160 (в ред. от 23.12.2021 г. № 056-17-2020-160/7) запланировано приобретение 9 ед. медицинского оборудования на сумму 52 226,7 тыс. руб. Заключено 8 ГК на общую сумму 52 226,7 тыс. руб.  Поставлено 5 ед. оборудования на сумму 23 063,9 тыс. руб. Произведена оплата за 3 ед. оборудования на сумму 13 496,4 тыс. руб.</t>
  </si>
  <si>
    <t xml:space="preserve">В рамках федерального проекта «Развитие детского здравоохранения, включая создание современной инфраструктуры оказания медицинской помощи детям» между Министерством здравоохранения Российской Федерации и Правительством Республики Тыва от «31» декабря 2021 г. заключено Соглашение № 056-09-2022-124 о предоставлении из федерального бюджета в 2022 - 2024 годах бюджету Республики Тыва субсидии на софинансирование нового строительства детской больницы в г. Кызыле.
Проектная мощность объекта составляет 150 коек, медико-техническое задание на разработку проектной документации и строительство объекта согласованно с Минздравом России от 02.08.2021 г. № 15-1/1351.
Строительство объекта будет осуществлён одновременно с выполнением работ по проектированию, строительству и вводу в эксплуатацию объекта капитального строительства.
Новый корпус со стационаром на 150 коек будет строиться рядом с существующей детской больницей и станет единым детским медицинским комплексом. (Заключен договор безвозмездного пользования ЗУ № 04-БП/22 от 10.03.2022 г. с кадастровым номером 17:18:0105021:52).
Всего на проектирование и строительство объекта предусмотрено 1 949 448,739 тыс. рублей, из них федеральный бюджет 1 900 000,0 тыс. рублей, республиканский бюджет 49 448,73 тыс. рублей в том числе на проектирование 30 256,82 тыс. рублей.
Объемы финансирования инвестиционного проекта на строительство объекта по годам, млн. рублей:
- в 2022 году 202 020 202 (двести два миллиона двадцать тысяч двести два) рубля 02 копейки;
- в 2023 году 404 040 404 (четыреста четыре миллиона сорок тысяч четыреста четыре) рубля 04 копейки, 
- в 2024 году 1 313 131 313 (один миллиард триста тринадцать миллионов сто тридцать одна тысяча триста тринадцать) рублей 13 копеек.
В целях реализации данного Соглашения заказчиком ГКУ РТ «Госстройзаказ» от 31 марта 2022 года заключен государственный контракт с подрядной организацией ООО "Восток" г. Кызыла, предметом которого является одновременно выполнение работ по проектированию, строительству и вводу в эксплуатацию объекта капитального строительства, проектная мощность объекта 150 коек, сроком исполнения контракта до 31 декабря 2024 года. В рамках заключенного контракта предусмотрено авансирование в размере 11% от цены контракта. (Контракт подлежит к казначейскому сопровождению).
В соответствии с рекомендацией Минздрава России проектирование и строительство нового здания детской больницы будет осуществляться непосредственно рядом с существующей детской больницей в г. Кызыле, на смежных участках, ограниченных застройкой.
Министерством земельных отношений РТ планируется объединить земельные участки 17:18:0105021:52 и 17:18:0105021:50. Для объединения необходимо изменить вид разрешенного использования. Мэрией г. Кызыла вынесено Постановление об уполномочии Министерства земельных отношений РТ изменить вид разрешенного использования(ВРИ) з/у. Министерством земельных и имущественных отношений направлены заявки в Росреестр на изменение ВРИ на 52 з/у: КУВД-001/2022-19514348, на 50 з/у: КУВД-001/2022-19514358 от 13.05.22 г. 
Заказчиком ГКУ РТ «Госстройзаказ» в Министерство земельных отношений РТ отправлены письма о предоставлении земельных участков безвозмездно №ЭБ-06-1115 от 08.04.22 г. и ЭБ-06-06-1487 от 29.04.22 г. Министерством предоставлены договоры безвозмездного пользования №22-БП от 04.05.22 и №23-БП22 от 04.05.22 г.
В Департамент архитектуры, градостроительства и земельных отношений Мэрии г. Кызыла направлены заявки о выдаче ГПЗУ №ЭБ-06-1114 от 08.04.22 г. и №ЭБ-06-1488 от 29.04.22 г., вследствие чего Мэрией выдан ГПЗУ на 1 земельный участок 17:18:0105021:52.
От ООО «Восток» получено письмо №111/22 от 22.04.22 г. о заключении доп. Соглашения к ГК в части изменения существенных условий и по увеличению срока исполнения ГК. 
Между ГКУ РТ «Госстройзаказ» и ООО «Восток» заключено дополнительное соглашение № 3 от 15.06.22 г. о внесении изменений в ТЗ и об увеличении срока проектирования объекта.
Также Между ООО «Восток» и ООО «Военная строительная компания» заключается договор на проектирование.
На сегодняшний день проектным предприятием ООО «Военная строительная компания» выполнены планировка по посадке, компоновке здания. Ближайшее время будут направлены на согласование ГКУ РТ «Госстройзаказ» и Министерство здравоохранения РТ. Выполняется работы по разработке генплана.
Готовность проекта 5%.
ООО «Восток» в настоящее время выполняется инженерные изыскания. Выполнены геодезические изыскания. Приступают к геологическим изысканиям.
Также производится формирование единого земельного участка с дальнейшим формированием градостроительного плана земельного участка.
22.06.2022 г. от Минземимущества получен договор безвозмездного пользование на объединённый земельный участок с кадастровым номером 17:18:0105021:2470, так же продолжается работа по межеванию земельного участка под автостоянку объекта.
</t>
  </si>
  <si>
    <t>В соответствии с заключенным Соглашением о предоставлении субсидии из федерального бюджета бюджету субъекта Российской Федерации от 23.06.2020 № 056-09-2020-457  (в ред. от 24.12.2021 г. № 056-09-2020-457/2) запланировано привлечение социально ориентированных некоммерческих организаций и волонтерских движений для реализации региональных программ по формированию приверженности здоровому образу жизни на сумму 2 657,1 тыс. руб., из них ФБ - 2 630,5 тыс. руб., РБ - 26,6 тыс. руб. На уровне Минздраве проведен отборочный конкурс на привлечение социально некоммерческих организаций, и по итогам конкурса определены 3 участника. Заключены 3 соглашения. Произведено финансирование 1 проекта на сумму 480,0 тыс. руб.</t>
  </si>
  <si>
    <t>На 2022 год запланировано приобретение диагностических реагентов, тест-систем для социально-значимых инфекционных заболеваний на сумму 11 638,8 тыс. рублей. Заключено 4 государственных контрактов с 3 поставщиками на сумму 10 949,2 тыс. руб. Поставлено на сумму 2 768,2 тыс. руб. Оплачено 1 609,2 тыс. руб.</t>
  </si>
  <si>
    <t>Издан приказ Минздрава РТ от 01.02.2022 г. № 142пр/22 "Об утверждении перечня медицинских изделий, приобретаемых в рамках мероприятий по развитию системы паллиативной медицинской помощи в 2022 году", где утвержден перечень для нужды ГБУЗ РТ "Республиканский онкологический диспансер" 6 ед. и "Республиканская детская больница" 1 ед. и 2287 ед медицинских изделий для использования на дому.  Заключены прямые договора на поставку 2 ед. оборудования для нужды ГБУЗ РТ "Республиканский онкологический диспансер" и 2286 ед. медицинских изделий для использования на дому для нужды ГБУЗ РТ "Республиканская детская больница" на общую сумму 2 483,1 тыс. руб. В соответствии с Соглашением на закупку оборудование предусмотрено -  6 321,0 тыс. руб. и на наркотические препараты - 1 000,0 тыс. руб. Заключено 6 государственных контрактов на поставку наркотических препаратов на сумму 1 000,0 тыс. руб. Препараты поставлено 100 %. Произведена оплата на сумму 1 000,0 тыс. руб.</t>
  </si>
  <si>
    <t>На 2022 год запланировано приобретение медикаментов и для оказания услуг для льготных категорий граждан федерального регистра на сумму 151 576,0 тыс. рублей. Заключен 1 гос.контракт на оказание услуги склада на 2022 г. с ГБУ РТ "Ресфармация" на сумму 29 591,9 тыс. руб. на основании п.4 ч. 1 ст. 93 44-ФЗ, заключено 2 договора на услуги связи на общую сумму 50,0 тыс. руб., 1 договор на сопровождение программы "Эконом-эксперт" на сумму 45,0 тыс. руб., 3 договора на услуги найма по автотранспорту с экипажем на сумму 360,2 тыс.  руб.,1 контракт на поставку оргтехники на сумму 80,0 тыс. руб, 1 контракта на услуги по заправке картриджа на сумму 20,0 тыс. руб. На поставку лекарственных препаратов заключены 10 контрактов на общую сумму  19 789,97 тыс.  руб. Поставлено 34 770,5 тыс. руб. Произведена оплата на общую сумму 33 903,3 тыс. руб.</t>
  </si>
  <si>
    <t>На 2022 год запланировано приобретение медикаментов для льготных категорий граждан федерального регистра на сумму 151 576,0 тыс. рублей. Заключены 198 государственных контрактов и договоров на сумму 147 722,5 тыс. руб. Поставлено медикаменты на сумму 144 696,9 тыс. руб. Произведена оплата на сумму 139 346,4 тыс. руб.</t>
  </si>
  <si>
    <t xml:space="preserve">На 2022 год запланировано приобретение вакцин на сумму 39 527,35 тыс. рублей. Заключены 18 государственных контрактов на сумму 38 730,6 тыс. руб. Поставлено на сумму 32 714,1 тыс. руб. Оплачено на сумму 32 714,1 тыс. руб. </t>
  </si>
  <si>
    <t>На 2022 год запланировано приобретение лекарственных препаратов для льготных категорий граждан территориального регистра на сумму 200 390,9 тыс. руб. Заключены 149 государственных контрактов и договоров на сумму 183 090,5 тыс. руб. Оставшаяся часть на стадии заключения. Поставлены медикаменты на сумму 169 525,7 тыс. руб. Произведена оплата на сумму 164 626,1 тыс. руб.</t>
  </si>
  <si>
    <t xml:space="preserve">На 2022 год запланировано проведение капитального ремонта медицинских организаций на сумму 13 453,0 тыс. руб. Капитальный ремонт здания ГБУЗ РТ «Тере-Хольская ЦКБ» " заключен государственный контракт с подрядной организацией ООО «Угулза» лице директора Кендивана Валерия Даваа-Сереновича, от 15 февраля 2022 г. № 2022.0068 на общую сумму 13 453 001,57 рублей. Срок выполнение работ с момента заключение государственного контракта (205 календарных дней). Профинансировано аванс 15%. На сегодняшний день, на объекте 10 чел. Выполнены: демонтажные работы, устройство фундамента. Выполняется: замена балок перекрытия и стропил 80 %.
</t>
  </si>
  <si>
    <t xml:space="preserve">Заказчиком ГКУ РТ «Госстройзаказ» заключен госконтракт ООО «СИБПРОЕКТ» г. Новосибирск от 25.11.2020 г. № 172-20 на выполнение инженерного изыскания, проектирование и экспертизу, в сумме 13 250,0 тыс. рублей, сроком исполнения 12 календарных месяцев, но не позднее 31.12.2021 г. 
Проектным предприятием сформирован электронный пакет документов для прохождения государственной экспертизы и направлен в ГАУ «Управление государственной строительной экспертизы Республики Тыва» от 07.10.2021 г., заявка № 1297.
31.01.2022 г. от ГАУ «Управление государственной строительной экспертизы РТ» выданы замечания в части раздела «Схема планировочной организации земельного участка» о предоставлении правоустанавливающих документов на дополнительные земельные участки санитарно-защитной зоны, определенной для проектируемых водосборных скважин, не входящих в границы, отведенного по ГПЗУ земельного участка и зоны подъезда к территории лечебно-оздоровительного комплекса, которая не входит в границы, отведенного по ГПЗУ земельного участка.
Проектным предприятием представлены точки координат для увеличения территории санитарно-защитной зоны, координаты межевания подъездной дороги.
18.04.2022 г. Администрацией Тандинского кожууна предоставлен градостроительный план земельного участка (ГПЗУ) и передан в ООО «Сибпроект». Замечания по графической части проектным предприятием устранены и направлены в госэкспертизу РТ от 05.05.2022 г.
Госэкспертизой выданы замечания по пожарной безопасности и по конструктивным решениям от 03.03.2022 г. Проектным предприятием устранены замечания и направлены в госэкспертизу РТ.
Заказчиком ГКУ РТ «Госстройзаказ» от 11.02.2022 г. была направлена претензия в адрес ООО «Сибпроект» об ускорении и завершении работ, вследствие чего пришло ответное письмо, и гарантийное письмо с содержанием, что положительное заключение получат до 31.08.22 г.
Также направлено претензионное письмо исх. ЭБ-02-1297 от 19.04.2022 г. в адрес ООО «Сибпроект» в связи с просрочкой исполнения государственного контракта (с расчетом пеней). Ответного письма от ООО «Сибпроект» не поступало.
Получены замечания ГКУ РТ «Госстройзаказ» направлено претензионное письмо исх. ЭБ-02-1297 от 19.04.2022 г. в адрес ООО «Сибпроект», в связи с просрочкой исполнения государственного контракта.
Замечания выданные ранее устранены и направлены в экспертизу 20.06.2022 г.
На сегодняшний день, проектным предприятием ООО «Сибпроект» устраняются замечания по разделу: «Сведения об инженерном оборудовании, о сетях инженерно-технического обеспечения, перечень инженерно-технических мероприятий, содержание технологических решений»: 
Подраздел – Система водоснабжения;
Подраздел – Система водоотведения;
Подраздел – Отопление, вентиляция и кондиционирование воздуха, тепловые сети;
Подраздел – Сети связи.
Проектным предприятием ООО «Сибпроект» планируется отработать данные замечания до 11.07.2022 г.
По информации проектного предприятия ООО «Сибпроект» замечания по части раздела АР (архитектурное решение) и раздела системы водоснабжение будут готовы до 23.06.2022 г. По разделу электроснабжение, и сети связи до 30.06.2022 г.
Ориентировочно процент готовности 80 %.
На сегодняшний день, всего освоено финансовых средств в сумме 8 808,479 тыс. рублей. Остаток от плана 4 441,521 тыс. рублей будут освоены в текущем финансовом 2022 году, по результатам выданных заключений госэкспертизы. 
</t>
  </si>
  <si>
    <t>Произведена оплата согласно заявлениям больных за проезд к месту лечения и обратно на общую сумму 2 310,0 тыс. рублей.</t>
  </si>
  <si>
    <t>За отчетный период направлены финансовые средства в медицинские организации на общую сумму 14 265 601,00 руб., в том числе: Ресонкодиспансер - 8 002 965,00 руб., Улуг-Хемский ММЦ - 3 794 936,00 руб., Республиканская детская больница - 2 467 700,0 руб.</t>
  </si>
  <si>
    <t>В отчетном периоде в медицинские организации направлены финансовые средства на общую сумму 13 723 385,00 руб. за счет средств республиканского бюджета для приобретения расходных материалов, в том числе: Противотуберкулезный диспансер - 5 827 549,00 руб., Рескожвендиспансер - 2 796 500,00 руб., Реснаркодиспансер - 676 000,00 руб., Респсихбольница - 2 683 900,00 руб., Барун-Хем ММЦ - 789 810,00 руб., Дзун-Хем ММЦ - 949 626,00 руб. За счет средств ОМС запланировано 18770 случаев оказание медицинской помощи в дневном сатционаре, в том числе: ГБУЗ РТ "Барун-Хемчикский межкожуунный медицинский центр" - 1191случая, ГБУЗ РТ «Бай-Тайгинская ЦКБ» - 353 случая, ГБУЗ РТ «Дзун-Хемчикский межкожунный медицинский центр» - 897 случаев, ГБУЗ РТ «Каа-Хемская ЦКБ» - 271 случая, ГБУЗ РТ «Кызылская ЦКБ» - 748 случая,ГБУЗ РТ «Монгун-Тайгинская ЦКБ» - 280 случая, ГБУЗ РТ «Овюрская ЦКБ» -286 случая, ГБУЗ РТ «Пий-Хемская ЦКБ» - 436 случая, ГБУЗ РТ «Сут-Хольская ЦКБ» - 108 случая, ГБУЗ РТ «Тандинская ЦКБ» - 963 случая, ГБУЗ РТ «Тес-Хемская ЦКБ» - 505 случая,  ГБУЗ РТ "Тере-Хольская ЦКБ" - 195 случая, ГБУЗ РТ «Тоджинская ЦКБ» - 142 случая, ГБУЗ РТ «Улуг-Хемский межкожуунный медицинский центр» - 1176 случая, ГБУЗ РТ «Чаа-Хольская ЦКБ» - 276 случая, ГБУЗ РТ «Чеди-Хольская ЦКБ» - 143 случая, ГБУЗ РТ «Эрзинская ЦКБ» - 317 случая, ГБУЗ РТ "Республиканская больница № 1" - 2166 случая, ГБУЗ РТ "Республиканская больница №2" - 635 случая, ГБУЗ РТ "Республиканский онкологический диспансер" -1871 случая, ГБУЗ РТ "Республиканский кожно-венерологический диспансер" - 560 случая, ГБУЗ РТ Республиканская детская больница" - 887 случая, ГБУЗ РТ "Перинатальный центр" - 1378 случая, ГБУЗ РТ "Инфекционная больница" - 334 случая, ГБУЗ РТ "Городская поликлиника" - 1150 случаев, МЧУ ДПО "Нефросовет" - 1299 случаев, ООО "МЦ Гиппократ" - 115 случаев, ООО "Алдан" - 88 случаев. Факт за 5 мес. 6660 случаев на сумму 271 250,5 тыс. руб.</t>
  </si>
  <si>
    <t xml:space="preserve">В отчетном периоде на содержание подведомственных учреждений Минздрава РТ (прочие учреждения) направлены 250 143 819,82 руб., в том числе: ГБУЗ РТ «Бюро судебно-медицинской экспертизы» - 39 532 450,46 руб., ГБУЗ РТ «Республиканский Центр по профилактике и борьбе со СПИД и инфекционными заболеваниями»  - 32 191 875,34 руб.,  Патанатомия - 700 000,00 руб., ГБУЗ РТ «Республиканский центр восстановительной медицины и реабилитации для детей» - 11 966 574,80 руб., ГБУЗ РТ «Республиканский центр общественного здоровья и медицинской профилактики» - 16 904 970,71 руб., ГБУ РТ «Ресфармация» -32 067 404,73 руб., ГБУЗ «Медицинский информационно-аналитический центр Республики Тыва» - 48 962 145,29 руб., ГБУ РТ «Учреждение по административно-хозяйственному обеспечению учреждений здравоохранения Республики Тыва» - 34 631 972,15 руб., ГБУ «Научно-исследовательский институт медико-социальных проблем и управления Республики Тыва» - 10 498 200,00  руб., ГБУЗ РТ «Республиканский центр скорой медицинской помощи и медицины катастроф» - 2 848 353,00 руб., ГБУЗ РТ «Санаторий-профилакторий «Серебрянка» - 19 839 873,34 руб. </t>
  </si>
  <si>
    <t>В отчетном периоде на содержание подведомственных учреждений Минздрава РТ (стационаров) направлены 587 072 811,61 руб., в том числе: ГБУЗ РТ «Республиканская психиатрическая больница» - 140 050 916,91 руб., ГБУЗ РТ "Республиканский консультативно-диагностический центр" - 3 013 020,00 руб, ГБУЗ РТ «Инфекционная больница» - 5 275 775,41 руб., ГБУЗ РТ «Республиканский кожно-венерологический диспансер» - 13 029 000,00 руб., ГБУЗ РТ «Противотуберкулезный диспансер» - 295 622 778,85 руб., ГБУЗ РТ «Бай-Тайгинская ЦКБ» - 6 951 497,00 руб., ГБУЗ РТ «Барун-Хемчикский межкожуунный медицинский центр" - 11 322 020,00 руб.,  ГБУЗ РТ «Дзун-Хемчикская ЦКБ» - 13 763 716,80 руб., ГБУЗ РТ «Каа-Хемская ЦКБ» - 6 912 740,00 руб., ГБУЗ РТ «Кызылская ЦКБ» - 5 711 968,19 руб., ГБУЗ РТ «Монгун-Тайгинская ЦКБ» - 5 046 562,00руб., ГБУЗ РТ «Овюрская ЦКБ» - 4 663 370,19 руб., ГБУЗ РТ «Пий-Хемская ЦКБ» - 9 537 754,36 руб., ГБУЗ РТ «Сут-Хольская ЦКБ» - 4 563 140,00 руб., ГБУЗ РТ «Тандинская ЦКБ» - 2 937 580,00 руб., ГБУЗ РТ «Тес-Хемская ЦКБ» - 5 534 135,99 руб.,  ГБУЗ РТ "Тере-Хольская ЦКБ" - 1 482 848,69 руб., ГБУЗ РТ «Тоджинская ЦКБ» - 8 876 697,82 руб., ГБУЗ РТ «Улуг-Хемский межкожуунный медицинский центр» - 25 592 170,61 руб., ГБУЗ РТ "Чаа-Хольская ЦКБ" - 3 318 440,10 руб., ГБУЗ РТ «Чеди-Хольская ЦКБ» - 4 833 595,00 руб., ГБУЗ РТ «Эрзинская ЦКБ» - 9 023 083,69 руб. За счет средств ОМС запланировано 50169 случаев лечения больных в круглосуточном стационаре, в том числе: ГБУЗ РТ "Барун-Хемчикский межкожуунный медицинский центр" -  3276 случая, ГБУЗ РТ «Бай-Тайгинская ЦКБ» - 664 случая, ГБУЗ РТ «Дзун-Хемчикская межкожунный медицинскитй центр» -961 случая, ГБУЗ РТ «Каа-Хемская ЦКБ» - 817 случая, ГБУЗ РТ «Кызылская ЦКБ» - 1592 случая, ГБУЗ РТ «Монгун-Тайгинская ЦКБ» - 862 случая, ГБУЗ РТ «Овюрская ЦКБ» - 541 случаев, ГБУЗ РТ «Пий-Хемская ЦКБ» - 839 случаев, ГБУЗ РТ «Сут-Хольская ЦКБ» - 799 случая, ГБУЗ РТ «Тандинская ЦКБ» - 833 случая, ГБУЗ РТ «Тес-Хемская ЦКБ» - 551 случая,  ГБУЗ РТ "Тере-Хольская ЦКБ" - 326 случая, ГБУЗ РТ «Тоджинская ЦКБ» -581 случая, ГБУЗ РТ «Улуг-Хемский межкожуунный медицинский центр» - 1788 случая, ГБУЗ РТ «Чаа-Хольская ЦКБ» - 397 случая, ГБУЗ РТ «Чеди-Хольская ЦКБ» - 591 случая, ГБУЗ РТ «Эрзинская ЦКБ» - 879 случая, ГБУЗ РТ "Республиканская больница № 1" - 12938 случая, ГБУЗ РТ "Республиканская больница №2" - 544 случая, ГБУЗ РТ "Республиканский онкологический диспансер" - 2279 случая, ГБУЗ РТ "Республиканский кожно-венерологический диспансер" - 361 случая, ГБУЗ РТ Республиканская детская больница" - 3238 случая, ГБУЗ РТ "Перинатальный центр" - 9489 случая, ГБУЗ РТ "Инфекционная больница" - 4991 случая,  МЧУ ДПО "Нефросовет" - 32 случаев. Факт за 5 мес. 21360 случаев на сумму 1 214 160,5 тыс. руб.</t>
  </si>
  <si>
    <t>На 2022 год запланировано приобретение медицинского оборудования на сумму 20 000 ,0 тыс. рублей. Закуплено оборудование на сумму 2 018,2 тыс. руб.</t>
  </si>
  <si>
    <t>На 2022 год запланировано приобретение продуктов питания для беременных женщин, кормящих матерей и детей до 3-х лет на сумму 13 363,7 тыс. руб. Произведена оплата за кредиторскую задолженность 2021 года на сумму 4,6 тыс. руб. Закуплено питание беременным, кормящим матерям и детям на сумму 8980,0 тыс.руб.</t>
  </si>
  <si>
    <t>ГБУЗ РТ "Кызылская ЦКБ" строительство взамен существующего врачебной амбулатории с.Баян-Кол</t>
  </si>
  <si>
    <t xml:space="preserve">Запланировано на 2022 год осуществление капитального ремонта зданий медицинских организаций. По 3 объектам капитального ремонта:
Всего на проведение капитального ремонта 3-х объектов здравоохранения на 2022 год предусмотрено 79 469,00 тыс. рублей:
- федеральный бюджет (97,75%) 77 680,95 тыс. рублей; 
- республиканский бюджет (2,25%) 1 788,05 тыс. рублей.
 1.  Капитальный ремонт поликлиники ГБУЗ РТ «Республиканская больница №1» по улице Ленина д. 44 на общую сумму 44 645 300,00 тыс. рублей запланировано провести в два этапа 2021 и 2022 годах, в том числе в 2021 году на сумму 14 645 300,00 рублей, в 2022 году на сумму 30 000000,00 рублей.
По результатам проведенных торгов определена подрядная организация.
Государственный контракт № 2021.3865 от 07.09.2021с подрядной организацией ООО «Элита» на общую сумму 36 609 146,00 рублей. Срок исполнения по графику СМР 250 календарных дней, срок исполнения контракта до 31.12.2022 г.
Выполнено: демонтажные работы, частичная замена кровли, материал кровли (металлочерепица), установка окон ПВХ (частично), замена системы отопления 100%, согласно объёмам по смете, электроснабжение, выравнивание полов 1-2 этажа, устройство внутренних перегородок, устройство вентиляции, устройство подвесных потолков, установка дверей, укладка плитки, отделочные работы, козырьки над входом.
Работы на объекте завершены. 
Общая готовность объекта 100 %.
По первому этапу за 2021 год освоено 14 645 300,00 рублей.
По второму этапу за 2022 год профинансировано 14 664 673,20 рублей.
2. Капитальный ремонт здания ГБУЗ Республики Тыва Тере-Хольская Центральная кожуунная больница" заключен государственный контракт с ИП Танзыр Евгением Валерьевичем от 09 марта 2022 г. № 2022.0227 на общую сумму 1 829 200, 00 рублей. Срок выполнение работ с момента заключение государственного контракта (90 календарных дней), до 07 июня 2022 г.  с даты заключения контракта.
Выполнено: демонтажные работы, устройство фундамента, закуплены материалы (окна, межкомнатные двери), устройство пола.
Выполняются: установка окон, межкомнатные двери.
В настоящее в установленный срок до 07 июня 2022 г. согласно графику выполнения строительно-монтажных работ (приложение № 2) строительно-монтажные работы не завершены. 
Направлены требования от 20.05.2022 г. № 2979/22-АЮ, 29.06.2022 г. № 3784/22-АЮ. «о завершении строительно-монтажных работ».
3. Капитальный ремонт детской поликлиники ГБУЗ Республики Тыва "Барун-Хемчикский ММЦ" запланировано на 2022-2023 гг. со сроком выполнения работ на 2 года на общую сумму 132 000,00 тыс. рублей на 2022 год - 49 469,0 тыс. рублей, на 2023 год – 82 531,00 тыс. рублей.
На проведение капитального ремонта детской поликлиники ГБУЗ Республики Тыва "Барун-Хемчикский ММЦ" проектной организацией ООО «Авангард»:
1.  Проектно-сметная документация на общестроительные работы разработано и получено положительное заключение государственной экспертизы от 15.02.2022 г. № 17-1-1-2-008170-2022 на общую сумму 93 894,37 тыс. рублей.
2. Проектно-сметная документация на выполнение работ внутренних инженерных сетей здания детской поликлиники разработано и получено положительное заключение государственной экспертизы от 23.06.2022 г. № 17-1-1-2-040425-2022 на общую сумму 28 365,03 тыс. рублей
В связи с этим на основании постановления Республики Тыва от 18.03.2022 г. № 119 «О случаях осуществления закупок товаров, работ, услуг для государственных и (или) муниципальных нужд у единственного поставщика (подрядчика, исполнителя) и порядке их осуществления» Министерством здравоохранения Республики Тыва планируется заключение контракта с  единственным поставщиком ООО «Стройимпульс». Обосновывающие документы и материалы для рассмотрения на заседании Комиссии по определению единственного поставщика по капитальному ремонту от 24 июня 2022 г. Протокол заседания комиссии об определении единственного поставщика ООО «Стройимпульс» подписан от 24.06.2022 г. № 06-08-109/22. 
На сегодняшний день подписано постановления Правительства Республики Тыва «Об определении единственного поставщика (подрядчика, исполнителя) на выполнение работ по капитальному ремонту детской поликлиники ГБУЗ РТ «Барун-Хемчикский ММЦ» от 28.06.2022 г. № 407. На сегодняшний проект государственного контракта на выполнение работ по капитальному ремонту детской поликлиники ГБУЗ РТ «Барун-Хемчикский ММЦ» на стадии подписания проектной организацией ООО «Стройимпульс».
На сегодняшний день, по Мероприятиям региональной программы «Модернизация первичного звена здравоохранения Республики Тыва на 2021-2025 годы» в текущем году высоких рисков срыва реализации программы не ожидается.
</t>
  </si>
  <si>
    <t>На 2022 год запланировано оснащение автомобильным транспортом 9 ед. на общую сумму 19 423,8 тыс. руб., из них средства федерального бюджета – 18 986,8 тыс. руб. и средства республиканского бюджета – 437,0 тыс. руб. для нужды Тере-Хольской, Тоджинской, Чаа-Хольской, Чеди-Хольской, Сут-Хольской, Монгун-Тайгинской, Овюрской, Тандинской ЦКБ, Барун-Хемчикской ММЦ. На закупки 7 ед. нива аукцион признан состоявшимся и заключен государственный контракт с ООО «АвтоСпецЦентр» № 2022.1058 от 22.04.2022 г. Автомашины марки нива поставлены, распределены по медицинским организациям. Произведена оплата на сумму 11 283,5 тыс. руб. На оставшееся 2 ед. автотранспорта: контракт заключен на 1 ед., а на еще 1 ед. идет процесс заключения госконтракта.</t>
  </si>
  <si>
    <t>В соответствии с постановлением от 26 декабря 2017 г. № 1640 «Об утверждении государственной программы Российской Федерации «Развитие здравоохранения» в 2021 году на реализацию программ «Земский доктор», «Земский фельдшер» Республике Тыва выделено 54 млн. рублей, из них 53 460 000 рублей из средств федерального бюджета, 540 тыс. рублей из средств республиканского бюджета. 
Порядок предоставления единовременных компенсационных выплат медицинским работникам (врачам), являющимся гражданами Российской Федерации, не имеющим не исполненных финансовых обязательств по договору о целевом обучении,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утвержден постановлением Правительства Республики Тыва от 5 марта 2018 г. № 75. 
В 2022 году запланированы выплаты 24 врачам по 2 млн. руб., 4 врачам по 1 млн.руб., и 2 фельдшерам ФАП по 1 млн. рублей. 
По состоянию на 30 мая 2022 г. всего на сайт поступило 42 резюме от желающих участвовать в программе Земский доктор – 35 человек, Земский фельдшер – 7 человек, из них по специальностям:
Акушеры-гинекологи – 4, анестезиолог-реаниматолог – 1, общая врачебная практика (семейная) медицина – 3, кардиология – 1, нейрохирургия – 1, онкология – 1, оториноларингология – 3, педиатрия – 1, рентгенология – 2, стоматология – 2, терапия – 12, травматология-ортопедия – 1, хирургия – 1, эндокринология – 2.
Из 42 резюме 14 врачей из-за пределов, в том числе Московская область - 2 врача, ЯНАО – 2 врача, Иркутская область – 4 врача (1 отказалась), Амурская область - 2 врача, Кемеровская область – 1 врач (1 отказалась), Сахалинская область – 2 врача (1 отказалась), Воронежская область – 1 врач (отказался).
Из 42 желающих участвовать в программе – 12 врачей и 1 фельдшер приступили к работе.
 Утвержден приказ МЗ РТ от 27.04.2022 г. № 577пр/22 «О мерах по реализации постановления Правительства Республики Тыва от 5 марта 2018 г. № 75 «Об утверждении Порядка предоставления единовременных компенсационных выплат медицинским работникам (врачам, фельдшерам, а также акушеркам и медицинским сестрам фельдшерских и фельдшерско-акушерских пунктов), являющимся гражданами Российской Федерации, не имеющим не исполненных финансовых обязательств по договору о целевом обучении,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Утвержден Перечень вакантных должностей приказом МЗ РТ от 31.12.2021 г. № 1715пр/21 «Об утверждении Перечня вакантных должностей медицинских работников (врачей, фельдшеров, а также акушерок и медицинских сестер фельдшерских и фельдшерско-акушерских пунктов) в медицинских организациях и их структурных подразделениях, при замещении которых осуществляются единовременные компенсационные выплаты (программный реестр должностей) на 2022 год», с изменениями от 24.06.2022 г. № 859пр/22
27 мая 2022 направлена заявка в Министерство финансов Республики Тыва на финансирование 12 врачам и 1 среднему медработнику в количестве 23 млн рублей.
Решением комиссии Министерства по предоставлению единовременных компенсационных выплат от 16 июня 2022 г. № 1, на основании приказа Министерства от 20.06.2022 г. № 822пр/22 «О предоставлении единовременной компенсационной выплаты» предоставлены ЕКВ 9 участникам, из них 1 фельдшеру и 8 врачам
Решением комиссии Министерства по предоставлению единовременных компенсационных выплат от 27 июня 2022 г. № 2, на основании приказа Министерства от 27.06.2022 г. № 861пр/22 «О предоставлении единовременной компенсационной выплаты» предоставлены ЕКВ 4 участникам (врачам)</t>
  </si>
  <si>
    <t>Произведены централизованные расходы на курсовые и сертификационные мероприятия на общую сумму 1 299,4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</si>
</sst>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_-* #,##0.0\ _₽_-;\-* #,##0.0\ _₽_-;_-* &quot;-&quot;??\ _₽_-;_-@_-"/>
    <numFmt numFmtId="166" formatCode="_-* #,##0.0\ _₽_-;\-* #,##0.0\ _₽_-;_-* &quot;-&quot;?\ _₽_-;_-@_-"/>
    <numFmt numFmtId="167" formatCode="#,##0.00000"/>
    <numFmt numFmtId="168" formatCode="#,##0.000"/>
  </numFmts>
  <fonts count="17" x14ac:knownFonts="1">
    <font>
      <sz val="11"/>
      <color theme="1"/>
      <name val="Calibri"/>
      <family val="2"/>
      <charset val="204"/>
      <scheme val="minor"/>
    </font>
    <font>
      <sz val="11"/>
      <color theme="1"/>
      <name val="Calibri"/>
      <family val="2"/>
      <charset val="204"/>
      <scheme val="minor"/>
    </font>
    <font>
      <sz val="8"/>
      <color theme="1"/>
      <name val="Times New Roman"/>
      <family val="1"/>
      <charset val="204"/>
    </font>
    <font>
      <sz val="12"/>
      <color theme="1"/>
      <name val="Times New Roman"/>
      <family val="1"/>
      <charset val="204"/>
    </font>
    <font>
      <b/>
      <sz val="8"/>
      <color theme="1"/>
      <name val="Times New Roman"/>
      <family val="1"/>
      <charset val="204"/>
    </font>
    <font>
      <sz val="6"/>
      <color theme="1"/>
      <name val="Times New Roman"/>
      <family val="1"/>
      <charset val="204"/>
    </font>
    <font>
      <sz val="6"/>
      <color theme="1"/>
      <name val="Calibri"/>
      <family val="2"/>
      <charset val="204"/>
      <scheme val="minor"/>
    </font>
    <font>
      <sz val="8"/>
      <color indexed="8"/>
      <name val="Times New Roman"/>
      <family val="1"/>
      <charset val="204"/>
    </font>
    <font>
      <b/>
      <sz val="8"/>
      <color indexed="8"/>
      <name val="Times New Roman"/>
      <family val="1"/>
      <charset val="204"/>
    </font>
    <font>
      <sz val="8"/>
      <name val="Times New Roman"/>
      <family val="1"/>
      <charset val="204"/>
    </font>
    <font>
      <b/>
      <sz val="8"/>
      <name val="Times New Roman"/>
      <family val="1"/>
      <charset val="204"/>
    </font>
    <font>
      <sz val="11"/>
      <color theme="1"/>
      <name val="Times New Roman"/>
      <family val="1"/>
      <charset val="204"/>
    </font>
    <font>
      <b/>
      <sz val="6"/>
      <color theme="1"/>
      <name val="Calibri"/>
      <family val="2"/>
      <charset val="204"/>
      <scheme val="minor"/>
    </font>
    <font>
      <b/>
      <sz val="6"/>
      <color theme="1"/>
      <name val="Times New Roman"/>
      <family val="1"/>
      <charset val="204"/>
    </font>
    <font>
      <sz val="8"/>
      <color theme="7" tint="0.39997558519241921"/>
      <name val="Times New Roman"/>
      <family val="1"/>
      <charset val="204"/>
    </font>
    <font>
      <i/>
      <sz val="8"/>
      <color theme="1"/>
      <name val="Times New Roman"/>
      <family val="1"/>
      <charset val="204"/>
    </font>
    <font>
      <i/>
      <sz val="8"/>
      <name val="Times New Roman"/>
      <family val="1"/>
      <charset val="204"/>
    </font>
  </fonts>
  <fills count="7">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05">
    <xf numFmtId="0" fontId="0" fillId="0" borderId="0" xfId="0"/>
    <xf numFmtId="0" fontId="5" fillId="0" borderId="2" xfId="0" applyNumberFormat="1" applyFont="1" applyFill="1" applyBorder="1" applyAlignment="1">
      <alignment horizontal="center"/>
    </xf>
    <xf numFmtId="0" fontId="7" fillId="0" borderId="2" xfId="0" applyFont="1" applyFill="1" applyBorder="1" applyAlignment="1">
      <alignment horizontal="left" vertical="center" wrapText="1"/>
    </xf>
    <xf numFmtId="0" fontId="7" fillId="0" borderId="7" xfId="0" applyFont="1" applyFill="1" applyBorder="1" applyAlignment="1">
      <alignment horizontal="left" vertical="top" wrapText="1"/>
    </xf>
    <xf numFmtId="0" fontId="7" fillId="0" borderId="2" xfId="0" applyNumberFormat="1" applyFont="1" applyFill="1" applyBorder="1" applyAlignment="1">
      <alignment horizontal="left" vertical="top" wrapText="1" shrinkToFit="1"/>
    </xf>
    <xf numFmtId="0" fontId="7"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9" fillId="0" borderId="2" xfId="0" applyNumberFormat="1" applyFont="1" applyFill="1" applyBorder="1" applyAlignment="1">
      <alignment horizontal="left" vertical="top" wrapText="1"/>
    </xf>
    <xf numFmtId="4" fontId="11" fillId="0" borderId="0" xfId="0" applyNumberFormat="1" applyFont="1" applyFill="1"/>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xf>
    <xf numFmtId="4" fontId="2" fillId="0" borderId="0" xfId="0" applyNumberFormat="1" applyFont="1" applyFill="1" applyAlignment="1">
      <alignment horizontal="center"/>
    </xf>
    <xf numFmtId="165" fontId="2" fillId="0" borderId="2" xfId="1" applyNumberFormat="1" applyFont="1" applyFill="1" applyBorder="1" applyAlignment="1">
      <alignment horizontal="center" vertical="center"/>
    </xf>
    <xf numFmtId="0" fontId="12" fillId="0" borderId="0" xfId="0" applyFont="1" applyFill="1"/>
    <xf numFmtId="0" fontId="2" fillId="0" borderId="2" xfId="0" applyNumberFormat="1" applyFont="1" applyFill="1" applyBorder="1" applyAlignment="1">
      <alignment horizontal="left" wrapText="1"/>
    </xf>
    <xf numFmtId="4" fontId="9" fillId="0" borderId="2" xfId="0" applyNumberFormat="1" applyFont="1" applyFill="1" applyBorder="1" applyAlignment="1">
      <alignment horizontal="left" vertical="center" wrapText="1"/>
    </xf>
    <xf numFmtId="0" fontId="6" fillId="0" borderId="0" xfId="0" applyFont="1" applyFill="1"/>
    <xf numFmtId="49" fontId="2" fillId="0" borderId="0" xfId="0" applyNumberFormat="1" applyFont="1" applyFill="1" applyAlignment="1">
      <alignment horizontal="center" vertical="center"/>
    </xf>
    <xf numFmtId="0" fontId="3" fillId="0" borderId="0" xfId="0" applyFont="1" applyFill="1"/>
    <xf numFmtId="0" fontId="0" fillId="0" borderId="0" xfId="0" applyFill="1"/>
    <xf numFmtId="4" fontId="4" fillId="0" borderId="3"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center"/>
    </xf>
    <xf numFmtId="0" fontId="11" fillId="0" borderId="0" xfId="0" applyFont="1" applyFill="1" applyBorder="1"/>
    <xf numFmtId="49" fontId="2" fillId="2" borderId="2" xfId="0" applyNumberFormat="1" applyFont="1" applyFill="1" applyBorder="1" applyAlignment="1">
      <alignment horizontal="center" vertical="center"/>
    </xf>
    <xf numFmtId="0" fontId="8" fillId="2" borderId="2" xfId="0" applyFont="1" applyFill="1" applyBorder="1" applyAlignment="1">
      <alignment horizontal="left" vertical="top" wrapText="1"/>
    </xf>
    <xf numFmtId="4" fontId="2" fillId="2" borderId="2" xfId="0" applyNumberFormat="1" applyFont="1" applyFill="1" applyBorder="1" applyAlignment="1">
      <alignment horizontal="center" vertical="center"/>
    </xf>
    <xf numFmtId="0" fontId="11" fillId="2" borderId="2" xfId="0" applyFont="1" applyFill="1" applyBorder="1"/>
    <xf numFmtId="4" fontId="2" fillId="2" borderId="2" xfId="0" applyNumberFormat="1" applyFont="1" applyFill="1" applyBorder="1" applyAlignment="1">
      <alignment horizontal="center"/>
    </xf>
    <xf numFmtId="49" fontId="4" fillId="2" borderId="2" xfId="0" applyNumberFormat="1" applyFont="1" applyFill="1" applyBorder="1" applyAlignment="1">
      <alignment horizontal="center" vertical="center"/>
    </xf>
    <xf numFmtId="0" fontId="10" fillId="2" borderId="2" xfId="0" applyNumberFormat="1" applyFont="1" applyFill="1" applyBorder="1" applyAlignment="1">
      <alignment horizontal="left" vertical="top" wrapText="1"/>
    </xf>
    <xf numFmtId="4" fontId="10" fillId="2" borderId="2" xfId="0" applyNumberFormat="1" applyFont="1" applyFill="1" applyBorder="1" applyAlignment="1">
      <alignment horizontal="left" vertical="center" wrapText="1"/>
    </xf>
    <xf numFmtId="4" fontId="4" fillId="2" borderId="2" xfId="0" applyNumberFormat="1" applyFont="1" applyFill="1" applyBorder="1" applyAlignment="1">
      <alignment horizontal="left" vertical="center" wrapText="1"/>
    </xf>
    <xf numFmtId="49" fontId="2" fillId="3" borderId="2" xfId="0" applyNumberFormat="1" applyFont="1" applyFill="1" applyBorder="1" applyAlignment="1">
      <alignment horizontal="center" vertical="center"/>
    </xf>
    <xf numFmtId="0" fontId="2" fillId="3" borderId="2" xfId="0" applyNumberFormat="1" applyFont="1" applyFill="1" applyBorder="1" applyAlignment="1">
      <alignment horizontal="left" wrapText="1"/>
    </xf>
    <xf numFmtId="0" fontId="2" fillId="3" borderId="2" xfId="0" applyNumberFormat="1" applyFont="1" applyFill="1" applyBorder="1" applyAlignment="1">
      <alignment horizontal="center" vertical="center"/>
    </xf>
    <xf numFmtId="165" fontId="2" fillId="3" borderId="2" xfId="1" applyNumberFormat="1" applyFont="1" applyFill="1" applyBorder="1" applyAlignment="1">
      <alignment horizontal="center" vertical="center"/>
    </xf>
    <xf numFmtId="165" fontId="2" fillId="3" borderId="3" xfId="1"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wrapText="1"/>
    </xf>
    <xf numFmtId="166" fontId="4" fillId="2" borderId="2" xfId="0" applyNumberFormat="1" applyFont="1" applyFill="1" applyBorder="1" applyAlignment="1">
      <alignment horizontal="center"/>
    </xf>
    <xf numFmtId="0" fontId="4" fillId="2" borderId="2" xfId="0" applyNumberFormat="1" applyFont="1" applyFill="1" applyBorder="1" applyAlignment="1">
      <alignment horizontal="center"/>
    </xf>
    <xf numFmtId="164" fontId="9"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xf>
    <xf numFmtId="164" fontId="2" fillId="0" borderId="2" xfId="0" applyNumberFormat="1" applyFont="1" applyFill="1" applyBorder="1" applyAlignment="1">
      <alignment horizontal="center" vertical="center"/>
    </xf>
    <xf numFmtId="164" fontId="9" fillId="0" borderId="2" xfId="1" applyNumberFormat="1" applyFont="1" applyFill="1" applyBorder="1" applyAlignment="1">
      <alignment horizontal="center" vertical="center" wrapText="1"/>
    </xf>
    <xf numFmtId="164" fontId="15" fillId="0" borderId="2"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164" fontId="4" fillId="2" borderId="2" xfId="0" applyNumberFormat="1" applyFont="1" applyFill="1" applyBorder="1"/>
    <xf numFmtId="4" fontId="4" fillId="0" borderId="0" xfId="0" applyNumberFormat="1" applyFont="1" applyFill="1"/>
    <xf numFmtId="49"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top" wrapText="1"/>
    </xf>
    <xf numFmtId="164" fontId="2" fillId="3" borderId="3"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164" fontId="2" fillId="3" borderId="2" xfId="1" applyNumberFormat="1" applyFont="1" applyFill="1" applyBorder="1" applyAlignment="1">
      <alignment horizontal="center" vertical="center"/>
    </xf>
    <xf numFmtId="164" fontId="2" fillId="0" borderId="0" xfId="0" applyNumberFormat="1" applyFont="1" applyFill="1"/>
    <xf numFmtId="49" fontId="2" fillId="0" borderId="2" xfId="0" applyNumberFormat="1" applyFont="1" applyFill="1" applyBorder="1" applyAlignment="1">
      <alignment horizontal="center" vertical="center"/>
    </xf>
    <xf numFmtId="0" fontId="2" fillId="3" borderId="2" xfId="0" applyNumberFormat="1" applyFont="1" applyFill="1" applyBorder="1" applyAlignment="1">
      <alignment horizontal="center"/>
    </xf>
    <xf numFmtId="3" fontId="2" fillId="0" borderId="2" xfId="0" applyNumberFormat="1" applyFont="1" applyFill="1" applyBorder="1" applyAlignment="1">
      <alignment horizont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164" fontId="9"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16"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 fontId="2"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xf>
    <xf numFmtId="164" fontId="9" fillId="0" borderId="2" xfId="0" applyNumberFormat="1" applyFont="1" applyFill="1" applyBorder="1" applyAlignment="1">
      <alignment horizontal="center" vertical="center" wrapText="1"/>
    </xf>
    <xf numFmtId="164" fontId="9" fillId="4" borderId="2" xfId="0" applyNumberFormat="1" applyFont="1" applyFill="1" applyBorder="1" applyAlignment="1">
      <alignment horizontal="center" vertical="center"/>
    </xf>
    <xf numFmtId="164" fontId="2" fillId="4" borderId="2" xfId="0" applyNumberFormat="1" applyFont="1" applyFill="1" applyBorder="1" applyAlignment="1">
      <alignment horizontal="center" vertical="center"/>
    </xf>
    <xf numFmtId="164" fontId="4" fillId="0" borderId="2" xfId="0" applyNumberFormat="1" applyFont="1" applyFill="1" applyBorder="1" applyAlignment="1">
      <alignment horizontal="center" vertical="top" wrapText="1"/>
    </xf>
    <xf numFmtId="164" fontId="4" fillId="2" borderId="2" xfId="0" applyNumberFormat="1" applyFont="1" applyFill="1" applyBorder="1" applyAlignment="1">
      <alignment horizontal="center"/>
    </xf>
    <xf numFmtId="164" fontId="9" fillId="0" borderId="2" xfId="0" applyNumberFormat="1" applyFont="1" applyFill="1" applyBorder="1" applyAlignment="1">
      <alignment vertical="center" wrapText="1"/>
    </xf>
    <xf numFmtId="164" fontId="4" fillId="0" borderId="0" xfId="0" applyNumberFormat="1" applyFont="1" applyFill="1"/>
    <xf numFmtId="167"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5" borderId="2" xfId="0" applyNumberFormat="1" applyFont="1" applyFill="1" applyBorder="1" applyAlignment="1">
      <alignment horizontal="left" vertical="center" wrapText="1"/>
    </xf>
    <xf numFmtId="0" fontId="2" fillId="5" borderId="2" xfId="0" applyNumberFormat="1" applyFont="1" applyFill="1" applyBorder="1" applyAlignment="1">
      <alignment horizontal="left" vertical="top" wrapText="1"/>
    </xf>
    <xf numFmtId="164" fontId="2" fillId="5" borderId="2" xfId="1" applyNumberFormat="1" applyFont="1" applyFill="1" applyBorder="1" applyAlignment="1">
      <alignment horizontal="center" vertical="center"/>
    </xf>
    <xf numFmtId="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6" borderId="2" xfId="0" applyNumberFormat="1" applyFont="1" applyFill="1" applyBorder="1" applyAlignment="1">
      <alignment horizontal="center" vertical="center"/>
    </xf>
    <xf numFmtId="0" fontId="2" fillId="6" borderId="2" xfId="0" applyNumberFormat="1" applyFont="1" applyFill="1" applyBorder="1" applyAlignment="1">
      <alignment horizontal="left" vertical="center" wrapText="1"/>
    </xf>
    <xf numFmtId="165" fontId="2" fillId="6" borderId="2" xfId="1" applyNumberFormat="1" applyFont="1" applyFill="1" applyBorder="1" applyAlignment="1">
      <alignment horizontal="center" vertical="center"/>
    </xf>
    <xf numFmtId="164" fontId="2" fillId="6" borderId="2" xfId="1" applyNumberFormat="1" applyFont="1" applyFill="1" applyBorder="1" applyAlignment="1">
      <alignment horizontal="center" vertical="center"/>
    </xf>
    <xf numFmtId="4" fontId="2" fillId="5" borderId="2" xfId="0" applyNumberFormat="1" applyFont="1" applyFill="1" applyBorder="1" applyAlignment="1">
      <alignment horizontal="left" vertical="center" wrapText="1"/>
    </xf>
    <xf numFmtId="4" fontId="9" fillId="0" borderId="2" xfId="0" applyNumberFormat="1" applyFont="1" applyFill="1" applyBorder="1" applyAlignment="1">
      <alignment horizontal="left" vertical="top" wrapText="1"/>
    </xf>
    <xf numFmtId="4" fontId="2" fillId="6" borderId="2" xfId="1" applyNumberFormat="1" applyFont="1" applyFill="1" applyBorder="1" applyAlignment="1">
      <alignment horizontal="center" vertical="center"/>
    </xf>
    <xf numFmtId="4" fontId="2" fillId="0" borderId="2" xfId="1"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 fontId="2" fillId="0" borderId="3" xfId="0" applyNumberFormat="1" applyFont="1" applyFill="1" applyBorder="1" applyAlignment="1">
      <alignment horizontal="center"/>
    </xf>
    <xf numFmtId="4" fontId="2" fillId="0" borderId="2" xfId="0" applyNumberFormat="1" applyFont="1" applyFill="1" applyBorder="1" applyAlignment="1">
      <alignment horizontal="center"/>
    </xf>
    <xf numFmtId="4" fontId="2" fillId="0" borderId="4"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168" fontId="2" fillId="6" borderId="2" xfId="1" applyNumberFormat="1" applyFont="1" applyFill="1"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5"/>
  <sheetViews>
    <sheetView tabSelected="1" zoomScale="80" zoomScaleNormal="80" workbookViewId="0">
      <pane ySplit="6" topLeftCell="A100" activePane="bottomLeft" state="frozen"/>
      <selection pane="bottomLeft" activeCell="H102" sqref="H102"/>
    </sheetView>
  </sheetViews>
  <sheetFormatPr defaultRowHeight="15" x14ac:dyDescent="0.25"/>
  <cols>
    <col min="1" max="1" width="6.42578125" style="17" customWidth="1"/>
    <col min="2" max="2" width="19.140625" style="22" customWidth="1"/>
    <col min="3" max="3" width="12.42578125" style="49" bestFit="1" customWidth="1"/>
    <col min="4" max="4" width="12.5703125" style="75" bestFit="1" customWidth="1"/>
    <col min="5" max="5" width="11.7109375" style="55" bestFit="1" customWidth="1"/>
    <col min="6" max="6" width="12.5703125" style="55" bestFit="1" customWidth="1"/>
    <col min="7" max="8" width="11.5703125" style="55" bestFit="1" customWidth="1"/>
    <col min="9" max="10" width="11.7109375" style="55" bestFit="1" customWidth="1"/>
    <col min="11" max="11" width="5.85546875" style="55" bestFit="1" customWidth="1"/>
    <col min="12" max="12" width="7.140625" style="55" customWidth="1"/>
    <col min="13" max="13" width="12" style="55" bestFit="1" customWidth="1"/>
    <col min="14" max="14" width="11.5703125" style="55" bestFit="1" customWidth="1"/>
    <col min="15" max="15" width="41.85546875" style="11" customWidth="1"/>
    <col min="16" max="16384" width="9.140625" style="19"/>
  </cols>
  <sheetData>
    <row r="1" spans="1:15" s="18" customFormat="1" ht="15.75" x14ac:dyDescent="0.25">
      <c r="A1" s="17"/>
      <c r="B1" s="93" t="s">
        <v>0</v>
      </c>
      <c r="C1" s="93"/>
      <c r="D1" s="93"/>
      <c r="E1" s="93"/>
      <c r="F1" s="93"/>
      <c r="G1" s="93"/>
      <c r="H1" s="93"/>
      <c r="I1" s="93"/>
      <c r="J1" s="93"/>
      <c r="K1" s="93"/>
      <c r="L1" s="93"/>
      <c r="M1" s="93"/>
      <c r="N1" s="93"/>
      <c r="O1" s="93"/>
    </row>
    <row r="2" spans="1:15" s="18" customFormat="1" ht="15.75" x14ac:dyDescent="0.25">
      <c r="A2" s="17"/>
      <c r="B2" s="94" t="s">
        <v>250</v>
      </c>
      <c r="C2" s="94"/>
      <c r="D2" s="94"/>
      <c r="E2" s="94"/>
      <c r="F2" s="94"/>
      <c r="G2" s="94"/>
      <c r="H2" s="94"/>
      <c r="I2" s="94"/>
      <c r="J2" s="94"/>
      <c r="K2" s="94"/>
      <c r="L2" s="94"/>
      <c r="M2" s="94"/>
      <c r="N2" s="94"/>
      <c r="O2" s="94"/>
    </row>
    <row r="3" spans="1:15" x14ac:dyDescent="0.25">
      <c r="A3" s="95" t="s">
        <v>1</v>
      </c>
      <c r="B3" s="96" t="s">
        <v>2</v>
      </c>
      <c r="C3" s="97" t="s">
        <v>3</v>
      </c>
      <c r="D3" s="98"/>
      <c r="E3" s="98"/>
      <c r="F3" s="98"/>
      <c r="G3" s="98"/>
      <c r="H3" s="98"/>
      <c r="I3" s="98"/>
      <c r="J3" s="98"/>
      <c r="K3" s="98"/>
      <c r="L3" s="98"/>
      <c r="M3" s="98"/>
      <c r="N3" s="98"/>
      <c r="O3" s="99" t="s">
        <v>4</v>
      </c>
    </row>
    <row r="4" spans="1:15" ht="26.25" customHeight="1" x14ac:dyDescent="0.25">
      <c r="A4" s="95"/>
      <c r="B4" s="96"/>
      <c r="C4" s="102" t="s">
        <v>5</v>
      </c>
      <c r="D4" s="103"/>
      <c r="E4" s="92" t="s">
        <v>6</v>
      </c>
      <c r="F4" s="92"/>
      <c r="G4" s="92" t="s">
        <v>7</v>
      </c>
      <c r="H4" s="92"/>
      <c r="I4" s="92"/>
      <c r="J4" s="92"/>
      <c r="K4" s="92" t="s">
        <v>8</v>
      </c>
      <c r="L4" s="92"/>
      <c r="M4" s="92" t="s">
        <v>9</v>
      </c>
      <c r="N4" s="92"/>
      <c r="O4" s="100"/>
    </row>
    <row r="5" spans="1:15" ht="96.75" customHeight="1" x14ac:dyDescent="0.25">
      <c r="A5" s="95"/>
      <c r="B5" s="96"/>
      <c r="C5" s="20" t="s">
        <v>10</v>
      </c>
      <c r="D5" s="72" t="s">
        <v>11</v>
      </c>
      <c r="E5" s="51" t="s">
        <v>10</v>
      </c>
      <c r="F5" s="51" t="s">
        <v>11</v>
      </c>
      <c r="G5" s="51" t="s">
        <v>12</v>
      </c>
      <c r="H5" s="51" t="s">
        <v>161</v>
      </c>
      <c r="I5" s="51" t="s">
        <v>13</v>
      </c>
      <c r="J5" s="51" t="s">
        <v>14</v>
      </c>
      <c r="K5" s="51" t="s">
        <v>10</v>
      </c>
      <c r="L5" s="51" t="s">
        <v>11</v>
      </c>
      <c r="M5" s="51" t="s">
        <v>10</v>
      </c>
      <c r="N5" s="51" t="s">
        <v>164</v>
      </c>
      <c r="O5" s="101"/>
    </row>
    <row r="6" spans="1:15" s="16" customFormat="1" ht="12.75" customHeight="1" x14ac:dyDescent="0.2">
      <c r="A6" s="21">
        <v>1</v>
      </c>
      <c r="B6" s="1">
        <v>2</v>
      </c>
      <c r="C6" s="43">
        <v>3</v>
      </c>
      <c r="D6" s="58">
        <v>4</v>
      </c>
      <c r="E6" s="58">
        <v>5</v>
      </c>
      <c r="F6" s="58">
        <v>6</v>
      </c>
      <c r="G6" s="58">
        <v>7</v>
      </c>
      <c r="H6" s="58">
        <v>8</v>
      </c>
      <c r="I6" s="58">
        <v>9</v>
      </c>
      <c r="J6" s="58">
        <v>10</v>
      </c>
      <c r="K6" s="58">
        <v>11</v>
      </c>
      <c r="L6" s="58">
        <v>12</v>
      </c>
      <c r="M6" s="58">
        <v>13</v>
      </c>
      <c r="N6" s="58">
        <v>14</v>
      </c>
      <c r="O6" s="10">
        <v>15</v>
      </c>
    </row>
    <row r="7" spans="1:15" s="13" customFormat="1" ht="94.5" x14ac:dyDescent="0.15">
      <c r="A7" s="38" t="s">
        <v>86</v>
      </c>
      <c r="B7" s="39" t="s">
        <v>15</v>
      </c>
      <c r="C7" s="40">
        <f t="shared" ref="C7:J7" si="0">C8+C9+C10+C11+C12+C13+C14+C15+C16+C17+C18+C19+C20+C21+C22+C23+C24+C25+C26+C27+C28+C29+C30+C31+C32+C33+C34+C35+C36+C37+C38+C39+C40+C41+C42+C43+C44+C45+C63+C66+C68+C70+C72+C74+C73+C75+C76+C77+C78+C79+C80+C81+C82+C83+C84+C85+C86+C87+C88+C89+C90+C91+C92+C93</f>
        <v>10657854.4981</v>
      </c>
      <c r="D7" s="73">
        <f t="shared" si="0"/>
        <v>4295778.0443773409</v>
      </c>
      <c r="E7" s="73">
        <f t="shared" si="0"/>
        <v>1138834.0865</v>
      </c>
      <c r="F7" s="73">
        <f t="shared" si="0"/>
        <v>485654.48981</v>
      </c>
      <c r="G7" s="73">
        <f t="shared" si="0"/>
        <v>2175329.8436000003</v>
      </c>
      <c r="H7" s="73">
        <f t="shared" si="0"/>
        <v>2175329.8436000003</v>
      </c>
      <c r="I7" s="73">
        <f t="shared" si="0"/>
        <v>2175329.8436000003</v>
      </c>
      <c r="J7" s="73">
        <f t="shared" si="0"/>
        <v>1209200.88564</v>
      </c>
      <c r="K7" s="73">
        <f>K8+K9+K10+K11+K12+K13+K14+K15+K16+K17+K18+K19+K20+K21+K22+K23+K24+K25+K26+K27+K28+K29+K30+K31+K32+K33+K34+K35+K36+K37+K38+K39+K40+K41+K42+K43+K44+K45+K63+K66+K68+K70+K72+K74+K73+K75+K76+K77+K78+K79+K80+K81+K82+K83+K84+K85+K86+K87+K88+K89</f>
        <v>0</v>
      </c>
      <c r="L7" s="73">
        <f>L8+L9+L10+L11+L12+L13+L14+L15+L16+L17+L18+L19+L20+L21+L22+L23+L24+L25+L26+L27+L28+L29+L30+L31+L32+L33+L34+L35+L36+L37+L38+L39+L40+L41+L42+L43+L44+L45+L63+L66+L68+L70+L72+L74+L73+L75+L76+L77+L78+L79+L80+L81+L82+L83+L84+L85+L86+L87+L88+L89</f>
        <v>0</v>
      </c>
      <c r="M7" s="73">
        <f>M8+M9+M10+M11+M12+M13+M14+M15+M16+M17+M18+M19+M20+M21+M22+M23+M24+M25+M26+M27+M28+M29+M30+M31+M32+M33+M34+M35+M36+M37+M38+M39+M40+M41+M42+M43+M44+M45+M63+M66+M68+M70+M72+M74+M73+M75+M76+M77+M78+M79+M80+M81+M82+M83+M84+M85+M86+M87+M88+M89</f>
        <v>7343690.568</v>
      </c>
      <c r="N7" s="73">
        <f>N8+N9+N10+N11+N12+N13+N14+N15+N16+N17+N18+N19+N20+N21+N22+N23+N24+N25+N26+N27+N28+N29+N30+N31+N32+N33+N34+N35+N36+N37+N38+N39+N40+N41+N42+N43+N44+N45+N63+N66+N68+N70+N72+N74+N73+N75+N76+N77+N78+N79+N80+N81+N82+N83+N84+N85+N86+N87+N88+N89</f>
        <v>2600922.6689273403</v>
      </c>
      <c r="O7" s="41"/>
    </row>
    <row r="8" spans="1:15" s="13" customFormat="1" ht="145.5" customHeight="1" x14ac:dyDescent="0.2">
      <c r="A8" s="50" t="s">
        <v>74</v>
      </c>
      <c r="B8" s="14" t="s">
        <v>151</v>
      </c>
      <c r="C8" s="42">
        <f t="shared" ref="C8:C22" si="1">E8+H8+K8+M8</f>
        <v>28.3</v>
      </c>
      <c r="D8" s="44">
        <v>0</v>
      </c>
      <c r="E8" s="44">
        <v>28.3</v>
      </c>
      <c r="F8" s="44">
        <v>0</v>
      </c>
      <c r="G8" s="44">
        <v>0</v>
      </c>
      <c r="H8" s="44">
        <v>0</v>
      </c>
      <c r="I8" s="44">
        <v>0</v>
      </c>
      <c r="J8" s="44">
        <v>0</v>
      </c>
      <c r="K8" s="44">
        <v>0</v>
      </c>
      <c r="L8" s="44">
        <v>0</v>
      </c>
      <c r="M8" s="44">
        <v>0</v>
      </c>
      <c r="N8" s="44">
        <v>0</v>
      </c>
      <c r="O8" s="9" t="s">
        <v>129</v>
      </c>
    </row>
    <row r="9" spans="1:15" s="16" customFormat="1" ht="247.5" x14ac:dyDescent="0.15">
      <c r="A9" s="50" t="s">
        <v>87</v>
      </c>
      <c r="B9" s="2" t="s">
        <v>16</v>
      </c>
      <c r="C9" s="44">
        <f t="shared" si="1"/>
        <v>239962.97</v>
      </c>
      <c r="D9" s="44">
        <f t="shared" ref="D9:D22" si="2">F9+J9+L9+N9</f>
        <v>84223.827673674896</v>
      </c>
      <c r="E9" s="44">
        <v>0</v>
      </c>
      <c r="F9" s="44">
        <v>0</v>
      </c>
      <c r="G9" s="44">
        <v>0</v>
      </c>
      <c r="H9" s="44">
        <v>0</v>
      </c>
      <c r="I9" s="44">
        <v>0</v>
      </c>
      <c r="J9" s="44">
        <v>0</v>
      </c>
      <c r="K9" s="44">
        <v>0</v>
      </c>
      <c r="L9" s="44">
        <v>0</v>
      </c>
      <c r="M9" s="45">
        <v>239962.97</v>
      </c>
      <c r="N9" s="70">
        <v>84223.827673674896</v>
      </c>
      <c r="O9" s="15" t="s">
        <v>252</v>
      </c>
    </row>
    <row r="10" spans="1:15" s="16" customFormat="1" ht="213.75" x14ac:dyDescent="0.15">
      <c r="A10" s="50" t="s">
        <v>88</v>
      </c>
      <c r="B10" s="2" t="s">
        <v>17</v>
      </c>
      <c r="C10" s="44">
        <f t="shared" si="1"/>
        <v>88753.4</v>
      </c>
      <c r="D10" s="44">
        <f t="shared" si="2"/>
        <v>3528.4739836756999</v>
      </c>
      <c r="E10" s="44">
        <v>0</v>
      </c>
      <c r="F10" s="44">
        <v>0</v>
      </c>
      <c r="G10" s="44">
        <v>0</v>
      </c>
      <c r="H10" s="44">
        <v>0</v>
      </c>
      <c r="I10" s="44">
        <v>0</v>
      </c>
      <c r="J10" s="44">
        <v>0</v>
      </c>
      <c r="K10" s="44">
        <v>0</v>
      </c>
      <c r="L10" s="44">
        <v>0</v>
      </c>
      <c r="M10" s="45">
        <v>88753.4</v>
      </c>
      <c r="N10" s="70">
        <v>3528.4739836756999</v>
      </c>
      <c r="O10" s="15" t="s">
        <v>253</v>
      </c>
    </row>
    <row r="11" spans="1:15" s="16" customFormat="1" ht="45" x14ac:dyDescent="0.15">
      <c r="A11" s="50" t="s">
        <v>89</v>
      </c>
      <c r="B11" s="2" t="s">
        <v>18</v>
      </c>
      <c r="C11" s="44">
        <f t="shared" si="1"/>
        <v>14740.998</v>
      </c>
      <c r="D11" s="44">
        <f t="shared" si="2"/>
        <v>3556.8943100000101</v>
      </c>
      <c r="E11" s="44">
        <v>0</v>
      </c>
      <c r="F11" s="44">
        <v>0</v>
      </c>
      <c r="G11" s="44">
        <v>0</v>
      </c>
      <c r="H11" s="44">
        <v>0</v>
      </c>
      <c r="I11" s="44">
        <v>0</v>
      </c>
      <c r="J11" s="44">
        <v>0</v>
      </c>
      <c r="K11" s="44">
        <v>0</v>
      </c>
      <c r="L11" s="44">
        <v>0</v>
      </c>
      <c r="M11" s="45">
        <v>14740.998</v>
      </c>
      <c r="N11" s="70">
        <v>3556.8943100000101</v>
      </c>
      <c r="O11" s="15" t="s">
        <v>254</v>
      </c>
    </row>
    <row r="12" spans="1:15" s="16" customFormat="1" ht="56.25" x14ac:dyDescent="0.15">
      <c r="A12" s="50" t="s">
        <v>90</v>
      </c>
      <c r="B12" s="2" t="s">
        <v>19</v>
      </c>
      <c r="C12" s="44">
        <f t="shared" si="1"/>
        <v>11120.4</v>
      </c>
      <c r="D12" s="44">
        <f t="shared" si="2"/>
        <v>3556.0646999999999</v>
      </c>
      <c r="E12" s="44">
        <v>0</v>
      </c>
      <c r="F12" s="44">
        <v>0</v>
      </c>
      <c r="G12" s="44">
        <v>0</v>
      </c>
      <c r="H12" s="44">
        <v>0</v>
      </c>
      <c r="I12" s="44">
        <v>0</v>
      </c>
      <c r="J12" s="44">
        <v>0</v>
      </c>
      <c r="K12" s="44">
        <v>0</v>
      </c>
      <c r="L12" s="44">
        <v>0</v>
      </c>
      <c r="M12" s="45">
        <v>11120.4</v>
      </c>
      <c r="N12" s="71">
        <v>3556.0646999999999</v>
      </c>
      <c r="O12" s="67" t="s">
        <v>255</v>
      </c>
    </row>
    <row r="13" spans="1:15" s="16" customFormat="1" ht="236.25" x14ac:dyDescent="0.15">
      <c r="A13" s="50" t="s">
        <v>91</v>
      </c>
      <c r="B13" s="2" t="s">
        <v>20</v>
      </c>
      <c r="C13" s="44">
        <f t="shared" si="1"/>
        <v>78049.478000000003</v>
      </c>
      <c r="D13" s="44">
        <f t="shared" si="2"/>
        <v>32172.266995685401</v>
      </c>
      <c r="E13" s="44">
        <v>0</v>
      </c>
      <c r="F13" s="44">
        <v>0</v>
      </c>
      <c r="G13" s="44">
        <v>0</v>
      </c>
      <c r="H13" s="44">
        <v>0</v>
      </c>
      <c r="I13" s="44">
        <v>0</v>
      </c>
      <c r="J13" s="44">
        <v>0</v>
      </c>
      <c r="K13" s="44">
        <v>0</v>
      </c>
      <c r="L13" s="44">
        <v>0</v>
      </c>
      <c r="M13" s="45">
        <v>78049.478000000003</v>
      </c>
      <c r="N13" s="70">
        <v>32172.266995685401</v>
      </c>
      <c r="O13" s="15" t="s">
        <v>256</v>
      </c>
    </row>
    <row r="14" spans="1:15" s="16" customFormat="1" ht="225" x14ac:dyDescent="0.15">
      <c r="A14" s="50" t="s">
        <v>92</v>
      </c>
      <c r="B14" s="2" t="s">
        <v>21</v>
      </c>
      <c r="C14" s="44">
        <f t="shared" si="1"/>
        <v>222140.82199999999</v>
      </c>
      <c r="D14" s="44">
        <f t="shared" si="2"/>
        <v>88362.362914287703</v>
      </c>
      <c r="E14" s="44">
        <v>0</v>
      </c>
      <c r="F14" s="44">
        <v>0</v>
      </c>
      <c r="G14" s="44">
        <v>0</v>
      </c>
      <c r="H14" s="44">
        <v>0</v>
      </c>
      <c r="I14" s="44">
        <v>0</v>
      </c>
      <c r="J14" s="44">
        <v>0</v>
      </c>
      <c r="K14" s="44">
        <v>0</v>
      </c>
      <c r="L14" s="44">
        <v>0</v>
      </c>
      <c r="M14" s="45">
        <v>222140.82199999999</v>
      </c>
      <c r="N14" s="71">
        <v>88362.362914287703</v>
      </c>
      <c r="O14" s="15" t="s">
        <v>257</v>
      </c>
    </row>
    <row r="15" spans="1:15" s="16" customFormat="1" ht="258.75" x14ac:dyDescent="0.15">
      <c r="A15" s="50" t="s">
        <v>93</v>
      </c>
      <c r="B15" s="3" t="s">
        <v>22</v>
      </c>
      <c r="C15" s="44">
        <f t="shared" si="1"/>
        <v>209454.9</v>
      </c>
      <c r="D15" s="44">
        <f t="shared" si="2"/>
        <v>77917.954279997706</v>
      </c>
      <c r="E15" s="44">
        <v>0</v>
      </c>
      <c r="F15" s="44">
        <v>0</v>
      </c>
      <c r="G15" s="44">
        <v>0</v>
      </c>
      <c r="H15" s="44">
        <v>0</v>
      </c>
      <c r="I15" s="44">
        <v>0</v>
      </c>
      <c r="J15" s="44">
        <v>0</v>
      </c>
      <c r="K15" s="44">
        <v>0</v>
      </c>
      <c r="L15" s="44">
        <v>0</v>
      </c>
      <c r="M15" s="45">
        <v>209454.9</v>
      </c>
      <c r="N15" s="71">
        <v>77917.954279997706</v>
      </c>
      <c r="O15" s="15" t="s">
        <v>258</v>
      </c>
    </row>
    <row r="16" spans="1:15" s="16" customFormat="1" ht="409.5" x14ac:dyDescent="0.15">
      <c r="A16" s="50" t="s">
        <v>94</v>
      </c>
      <c r="B16" s="3" t="s">
        <v>23</v>
      </c>
      <c r="C16" s="44">
        <f t="shared" si="1"/>
        <v>1554444.8</v>
      </c>
      <c r="D16" s="44">
        <f t="shared" si="2"/>
        <v>488906.82474002999</v>
      </c>
      <c r="E16" s="44">
        <v>0</v>
      </c>
      <c r="F16" s="44">
        <v>0</v>
      </c>
      <c r="G16" s="44">
        <v>0</v>
      </c>
      <c r="H16" s="44">
        <v>0</v>
      </c>
      <c r="I16" s="44">
        <v>0</v>
      </c>
      <c r="J16" s="44">
        <v>0</v>
      </c>
      <c r="K16" s="44">
        <v>0</v>
      </c>
      <c r="L16" s="44">
        <v>0</v>
      </c>
      <c r="M16" s="45">
        <v>1554444.8</v>
      </c>
      <c r="N16" s="71">
        <v>488906.82474002999</v>
      </c>
      <c r="O16" s="15" t="s">
        <v>259</v>
      </c>
    </row>
    <row r="17" spans="1:15" s="16" customFormat="1" ht="409.5" x14ac:dyDescent="0.15">
      <c r="A17" s="50" t="s">
        <v>95</v>
      </c>
      <c r="B17" s="3" t="s">
        <v>24</v>
      </c>
      <c r="C17" s="44">
        <f t="shared" si="1"/>
        <v>402343.9</v>
      </c>
      <c r="D17" s="44">
        <f t="shared" si="2"/>
        <v>175718.90832998999</v>
      </c>
      <c r="E17" s="44">
        <v>0</v>
      </c>
      <c r="F17" s="44">
        <v>0</v>
      </c>
      <c r="G17" s="44">
        <v>0</v>
      </c>
      <c r="H17" s="44">
        <v>0</v>
      </c>
      <c r="I17" s="44">
        <v>0</v>
      </c>
      <c r="J17" s="44">
        <v>0</v>
      </c>
      <c r="K17" s="44">
        <v>0</v>
      </c>
      <c r="L17" s="44">
        <v>0</v>
      </c>
      <c r="M17" s="45">
        <v>402343.9</v>
      </c>
      <c r="N17" s="70">
        <v>175718.90832998999</v>
      </c>
      <c r="O17" s="15" t="s">
        <v>260</v>
      </c>
    </row>
    <row r="18" spans="1:15" s="16" customFormat="1" ht="90" x14ac:dyDescent="0.15">
      <c r="A18" s="50" t="s">
        <v>96</v>
      </c>
      <c r="B18" s="4" t="s">
        <v>26</v>
      </c>
      <c r="C18" s="44">
        <f t="shared" si="1"/>
        <v>26427.8</v>
      </c>
      <c r="D18" s="44">
        <f t="shared" si="2"/>
        <v>2407.3101000000001</v>
      </c>
      <c r="E18" s="44">
        <v>0</v>
      </c>
      <c r="F18" s="44">
        <v>0</v>
      </c>
      <c r="G18" s="44">
        <v>0</v>
      </c>
      <c r="H18" s="44">
        <v>0</v>
      </c>
      <c r="I18" s="44">
        <v>0</v>
      </c>
      <c r="J18" s="44">
        <v>0</v>
      </c>
      <c r="K18" s="44">
        <v>0</v>
      </c>
      <c r="L18" s="44">
        <v>0</v>
      </c>
      <c r="M18" s="44">
        <v>26427.8</v>
      </c>
      <c r="N18" s="71">
        <v>2407.3101000000001</v>
      </c>
      <c r="O18" s="15" t="s">
        <v>261</v>
      </c>
    </row>
    <row r="19" spans="1:15" s="16" customFormat="1" ht="236.25" x14ac:dyDescent="0.15">
      <c r="A19" s="50" t="s">
        <v>97</v>
      </c>
      <c r="B19" s="4" t="s">
        <v>28</v>
      </c>
      <c r="C19" s="44">
        <f t="shared" si="1"/>
        <v>428209.9</v>
      </c>
      <c r="D19" s="44">
        <f t="shared" si="2"/>
        <v>53140.548779999001</v>
      </c>
      <c r="E19" s="44">
        <v>0</v>
      </c>
      <c r="F19" s="44">
        <v>0</v>
      </c>
      <c r="G19" s="44">
        <v>0</v>
      </c>
      <c r="H19" s="44">
        <v>0</v>
      </c>
      <c r="I19" s="44">
        <v>0</v>
      </c>
      <c r="J19" s="44">
        <v>0</v>
      </c>
      <c r="K19" s="44">
        <v>0</v>
      </c>
      <c r="L19" s="44">
        <v>0</v>
      </c>
      <c r="M19" s="44">
        <v>428209.9</v>
      </c>
      <c r="N19" s="70">
        <v>53140.548779999001</v>
      </c>
      <c r="O19" s="67" t="s">
        <v>262</v>
      </c>
    </row>
    <row r="20" spans="1:15" s="16" customFormat="1" ht="72" customHeight="1" x14ac:dyDescent="0.15">
      <c r="A20" s="50" t="s">
        <v>98</v>
      </c>
      <c r="B20" s="6" t="s">
        <v>34</v>
      </c>
      <c r="C20" s="44">
        <f t="shared" si="1"/>
        <v>41664</v>
      </c>
      <c r="D20" s="44">
        <f t="shared" si="2"/>
        <v>21185.248749999999</v>
      </c>
      <c r="E20" s="44">
        <v>0</v>
      </c>
      <c r="F20" s="44">
        <v>0</v>
      </c>
      <c r="G20" s="44">
        <v>0</v>
      </c>
      <c r="H20" s="44">
        <v>0</v>
      </c>
      <c r="I20" s="44">
        <v>0</v>
      </c>
      <c r="J20" s="44">
        <v>0</v>
      </c>
      <c r="K20" s="44">
        <v>0</v>
      </c>
      <c r="L20" s="44">
        <v>0</v>
      </c>
      <c r="M20" s="44">
        <v>41664</v>
      </c>
      <c r="N20" s="70">
        <v>21185.248749999999</v>
      </c>
      <c r="O20" s="15" t="s">
        <v>263</v>
      </c>
    </row>
    <row r="21" spans="1:15" s="16" customFormat="1" ht="72" customHeight="1" x14ac:dyDescent="0.15">
      <c r="A21" s="50" t="s">
        <v>99</v>
      </c>
      <c r="B21" s="5" t="s">
        <v>35</v>
      </c>
      <c r="C21" s="44">
        <f t="shared" si="1"/>
        <v>10416</v>
      </c>
      <c r="D21" s="44">
        <f t="shared" si="2"/>
        <v>6994.8033100000002</v>
      </c>
      <c r="E21" s="44">
        <v>0</v>
      </c>
      <c r="F21" s="44">
        <v>0</v>
      </c>
      <c r="G21" s="44">
        <v>0</v>
      </c>
      <c r="H21" s="44">
        <v>0</v>
      </c>
      <c r="I21" s="44">
        <v>0</v>
      </c>
      <c r="J21" s="44">
        <v>0</v>
      </c>
      <c r="K21" s="44">
        <v>0</v>
      </c>
      <c r="L21" s="44">
        <v>0</v>
      </c>
      <c r="M21" s="44">
        <v>10416</v>
      </c>
      <c r="N21" s="70">
        <v>6994.8033100000002</v>
      </c>
      <c r="O21" s="15" t="s">
        <v>264</v>
      </c>
    </row>
    <row r="22" spans="1:15" s="16" customFormat="1" ht="33.75" x14ac:dyDescent="0.15">
      <c r="A22" s="50" t="s">
        <v>126</v>
      </c>
      <c r="B22" s="5" t="s">
        <v>36</v>
      </c>
      <c r="C22" s="44">
        <f t="shared" si="1"/>
        <v>32909.599999999999</v>
      </c>
      <c r="D22" s="44">
        <f t="shared" si="2"/>
        <v>8088.7828900000004</v>
      </c>
      <c r="E22" s="44">
        <v>0</v>
      </c>
      <c r="F22" s="44">
        <v>0</v>
      </c>
      <c r="G22" s="44">
        <v>0</v>
      </c>
      <c r="H22" s="44">
        <v>0</v>
      </c>
      <c r="I22" s="44">
        <v>0</v>
      </c>
      <c r="J22" s="44">
        <v>0</v>
      </c>
      <c r="K22" s="44">
        <v>0</v>
      </c>
      <c r="L22" s="44">
        <v>0</v>
      </c>
      <c r="M22" s="44">
        <v>32909.599999999999</v>
      </c>
      <c r="N22" s="71">
        <v>8088.7828900000004</v>
      </c>
      <c r="O22" s="15" t="s">
        <v>265</v>
      </c>
    </row>
    <row r="23" spans="1:15" s="16" customFormat="1" ht="45" x14ac:dyDescent="0.15">
      <c r="A23" s="50" t="s">
        <v>127</v>
      </c>
      <c r="B23" s="4" t="s">
        <v>100</v>
      </c>
      <c r="C23" s="44">
        <f>E23+H23+K23+M23</f>
        <v>133920</v>
      </c>
      <c r="D23" s="44">
        <f>F23+J23+L23+N23</f>
        <v>65751.394820000001</v>
      </c>
      <c r="E23" s="44">
        <v>0</v>
      </c>
      <c r="F23" s="44">
        <v>0</v>
      </c>
      <c r="G23" s="44">
        <v>0</v>
      </c>
      <c r="H23" s="44">
        <v>0</v>
      </c>
      <c r="I23" s="44">
        <v>0</v>
      </c>
      <c r="J23" s="46">
        <v>0</v>
      </c>
      <c r="K23" s="44">
        <v>0</v>
      </c>
      <c r="L23" s="44">
        <v>0</v>
      </c>
      <c r="M23" s="44">
        <v>133920</v>
      </c>
      <c r="N23" s="70">
        <v>65751.394820000001</v>
      </c>
      <c r="O23" s="15" t="s">
        <v>266</v>
      </c>
    </row>
    <row r="24" spans="1:15" s="16" customFormat="1" ht="56.25" hidden="1" x14ac:dyDescent="0.15">
      <c r="A24" s="50" t="s">
        <v>132</v>
      </c>
      <c r="B24" s="4" t="s">
        <v>131</v>
      </c>
      <c r="C24" s="44">
        <f>E24+H24+K24+M24</f>
        <v>0</v>
      </c>
      <c r="D24" s="44">
        <f>F24+J24+L24+N24</f>
        <v>0</v>
      </c>
      <c r="E24" s="44">
        <v>0</v>
      </c>
      <c r="F24" s="44">
        <v>0</v>
      </c>
      <c r="G24" s="44">
        <v>0</v>
      </c>
      <c r="H24" s="44">
        <v>0</v>
      </c>
      <c r="I24" s="44">
        <v>0</v>
      </c>
      <c r="J24" s="46">
        <v>0</v>
      </c>
      <c r="K24" s="44">
        <v>0</v>
      </c>
      <c r="L24" s="44">
        <v>0</v>
      </c>
      <c r="M24" s="44">
        <v>0</v>
      </c>
      <c r="N24" s="44">
        <v>0</v>
      </c>
      <c r="O24" s="87"/>
    </row>
    <row r="25" spans="1:15" s="16" customFormat="1" ht="90" x14ac:dyDescent="0.15">
      <c r="A25" s="50" t="s">
        <v>101</v>
      </c>
      <c r="B25" s="5" t="s">
        <v>37</v>
      </c>
      <c r="C25" s="44">
        <f>E25+H25+K25+M25</f>
        <v>13363.7</v>
      </c>
      <c r="D25" s="44">
        <f t="shared" ref="D25:D43" si="3">F25+J25+L25+N25</f>
        <v>8984.5936899999997</v>
      </c>
      <c r="E25" s="44">
        <v>0</v>
      </c>
      <c r="F25" s="44">
        <v>0</v>
      </c>
      <c r="G25" s="65">
        <v>13363.7</v>
      </c>
      <c r="H25" s="65">
        <v>13363.7</v>
      </c>
      <c r="I25" s="65">
        <v>13363.7</v>
      </c>
      <c r="J25" s="65">
        <v>8984.5936899999997</v>
      </c>
      <c r="K25" s="44">
        <v>0</v>
      </c>
      <c r="L25" s="44">
        <v>0</v>
      </c>
      <c r="M25" s="44">
        <v>0</v>
      </c>
      <c r="N25" s="44">
        <v>0</v>
      </c>
      <c r="O25" s="15" t="s">
        <v>310</v>
      </c>
    </row>
    <row r="26" spans="1:15" s="16" customFormat="1" ht="118.5" customHeight="1" x14ac:dyDescent="0.15">
      <c r="A26" s="50" t="s">
        <v>102</v>
      </c>
      <c r="B26" s="5" t="s">
        <v>42</v>
      </c>
      <c r="C26" s="44">
        <f t="shared" ref="C26:C44" si="4">E26+H26+K26+M26</f>
        <v>200390.9</v>
      </c>
      <c r="D26" s="44">
        <f t="shared" si="3"/>
        <v>164626.14290000001</v>
      </c>
      <c r="E26" s="44">
        <v>0</v>
      </c>
      <c r="F26" s="44">
        <v>0</v>
      </c>
      <c r="G26" s="46">
        <v>200390.9</v>
      </c>
      <c r="H26" s="46">
        <v>200390.9</v>
      </c>
      <c r="I26" s="46">
        <v>200390.9</v>
      </c>
      <c r="J26" s="46">
        <v>164626.14290000001</v>
      </c>
      <c r="K26" s="44">
        <v>0</v>
      </c>
      <c r="L26" s="44">
        <v>0</v>
      </c>
      <c r="M26" s="44">
        <v>0</v>
      </c>
      <c r="N26" s="44">
        <v>0</v>
      </c>
      <c r="O26" s="67" t="s">
        <v>301</v>
      </c>
    </row>
    <row r="27" spans="1:15" s="16" customFormat="1" ht="102.75" customHeight="1" x14ac:dyDescent="0.15">
      <c r="A27" s="50" t="s">
        <v>103</v>
      </c>
      <c r="B27" s="4" t="s">
        <v>27</v>
      </c>
      <c r="C27" s="44">
        <f t="shared" si="4"/>
        <v>753212.4800000001</v>
      </c>
      <c r="D27" s="44">
        <f t="shared" si="3"/>
        <v>284973.93166</v>
      </c>
      <c r="E27" s="44">
        <v>0</v>
      </c>
      <c r="F27" s="44">
        <v>0</v>
      </c>
      <c r="G27" s="44">
        <v>25064.68</v>
      </c>
      <c r="H27" s="44">
        <v>25064.68</v>
      </c>
      <c r="I27" s="44">
        <v>25064.68</v>
      </c>
      <c r="J27" s="44">
        <v>13723.385</v>
      </c>
      <c r="K27" s="44">
        <v>0</v>
      </c>
      <c r="L27" s="44">
        <v>0</v>
      </c>
      <c r="M27" s="44">
        <v>728147.8</v>
      </c>
      <c r="N27" s="71">
        <v>271250.54665999999</v>
      </c>
      <c r="O27" s="88" t="s">
        <v>306</v>
      </c>
    </row>
    <row r="28" spans="1:15" s="16" customFormat="1" ht="56.25" x14ac:dyDescent="0.15">
      <c r="A28" s="50" t="s">
        <v>104</v>
      </c>
      <c r="B28" s="5" t="s">
        <v>30</v>
      </c>
      <c r="C28" s="44">
        <f t="shared" si="4"/>
        <v>92828.991999999998</v>
      </c>
      <c r="D28" s="44">
        <f t="shared" si="3"/>
        <v>45732.097659999999</v>
      </c>
      <c r="E28" s="44">
        <v>0</v>
      </c>
      <c r="F28" s="44">
        <v>0</v>
      </c>
      <c r="G28" s="44">
        <v>92828.991999999998</v>
      </c>
      <c r="H28" s="44">
        <v>92828.991999999998</v>
      </c>
      <c r="I28" s="44">
        <v>92828.991999999998</v>
      </c>
      <c r="J28" s="46">
        <v>45732.097659999999</v>
      </c>
      <c r="K28" s="44">
        <v>0</v>
      </c>
      <c r="L28" s="44">
        <v>0</v>
      </c>
      <c r="M28" s="44">
        <v>0</v>
      </c>
      <c r="N28" s="44">
        <v>0</v>
      </c>
      <c r="O28" s="67" t="s">
        <v>276</v>
      </c>
    </row>
    <row r="29" spans="1:15" s="16" customFormat="1" ht="67.5" x14ac:dyDescent="0.15">
      <c r="A29" s="50" t="s">
        <v>133</v>
      </c>
      <c r="B29" s="5" t="s">
        <v>29</v>
      </c>
      <c r="C29" s="44">
        <f t="shared" si="4"/>
        <v>52741.584999999999</v>
      </c>
      <c r="D29" s="44">
        <f t="shared" si="3"/>
        <v>25073.49913</v>
      </c>
      <c r="E29" s="44">
        <v>0</v>
      </c>
      <c r="F29" s="44">
        <v>0</v>
      </c>
      <c r="G29" s="44">
        <v>52741.584999999999</v>
      </c>
      <c r="H29" s="44">
        <v>52741.584999999999</v>
      </c>
      <c r="I29" s="44">
        <v>52741.584999999999</v>
      </c>
      <c r="J29" s="46">
        <v>25073.49913</v>
      </c>
      <c r="K29" s="44">
        <v>0</v>
      </c>
      <c r="L29" s="44">
        <v>0</v>
      </c>
      <c r="M29" s="44">
        <v>0</v>
      </c>
      <c r="N29" s="44">
        <v>0</v>
      </c>
      <c r="O29" s="67" t="s">
        <v>277</v>
      </c>
    </row>
    <row r="30" spans="1:15" s="16" customFormat="1" ht="87" customHeight="1" x14ac:dyDescent="0.15">
      <c r="A30" s="50" t="s">
        <v>106</v>
      </c>
      <c r="B30" s="6" t="s">
        <v>31</v>
      </c>
      <c r="C30" s="44">
        <f t="shared" si="4"/>
        <v>56516</v>
      </c>
      <c r="D30" s="44">
        <f t="shared" si="3"/>
        <v>33126.843030000004</v>
      </c>
      <c r="E30" s="44">
        <v>0</v>
      </c>
      <c r="F30" s="44">
        <v>0</v>
      </c>
      <c r="G30" s="44">
        <v>56516</v>
      </c>
      <c r="H30" s="44">
        <v>56516</v>
      </c>
      <c r="I30" s="44">
        <v>56516</v>
      </c>
      <c r="J30" s="46">
        <v>33126.843030000004</v>
      </c>
      <c r="K30" s="44">
        <v>0</v>
      </c>
      <c r="L30" s="44">
        <v>0</v>
      </c>
      <c r="M30" s="44">
        <v>0</v>
      </c>
      <c r="N30" s="44">
        <v>0</v>
      </c>
      <c r="O30" s="67" t="s">
        <v>278</v>
      </c>
    </row>
    <row r="31" spans="1:15" s="16" customFormat="1" ht="99" customHeight="1" x14ac:dyDescent="0.15">
      <c r="A31" s="50" t="s">
        <v>105</v>
      </c>
      <c r="B31" s="6" t="s">
        <v>32</v>
      </c>
      <c r="C31" s="44">
        <f t="shared" si="4"/>
        <v>469872.86152999999</v>
      </c>
      <c r="D31" s="44">
        <f t="shared" si="3"/>
        <v>250143.81982</v>
      </c>
      <c r="E31" s="44">
        <v>0</v>
      </c>
      <c r="F31" s="44">
        <v>0</v>
      </c>
      <c r="G31" s="44">
        <v>469872.86152999999</v>
      </c>
      <c r="H31" s="44">
        <v>469872.86152999999</v>
      </c>
      <c r="I31" s="44">
        <v>469872.86152999999</v>
      </c>
      <c r="J31" s="91">
        <f>230303.94648+19839.87334</f>
        <v>250143.81982</v>
      </c>
      <c r="K31" s="44">
        <v>0</v>
      </c>
      <c r="L31" s="44">
        <v>0</v>
      </c>
      <c r="M31" s="44">
        <v>0</v>
      </c>
      <c r="N31" s="44">
        <v>0</v>
      </c>
      <c r="O31" s="67" t="s">
        <v>307</v>
      </c>
    </row>
    <row r="32" spans="1:15" s="16" customFormat="1" ht="81.75" customHeight="1" x14ac:dyDescent="0.15">
      <c r="A32" s="50" t="s">
        <v>107</v>
      </c>
      <c r="B32" s="5" t="s">
        <v>149</v>
      </c>
      <c r="C32" s="44">
        <f t="shared" si="4"/>
        <v>4224629.0927799996</v>
      </c>
      <c r="D32" s="44">
        <f t="shared" si="3"/>
        <v>1801217.66249</v>
      </c>
      <c r="E32" s="44">
        <v>0</v>
      </c>
      <c r="F32" s="44">
        <v>0</v>
      </c>
      <c r="G32" s="69">
        <f>867631.73862+236013.55416</f>
        <v>1103645.29278</v>
      </c>
      <c r="H32" s="69">
        <f t="shared" ref="H32:I32" si="5">867631.73862+236013.55416</f>
        <v>1103645.29278</v>
      </c>
      <c r="I32" s="69">
        <f t="shared" si="5"/>
        <v>1103645.29278</v>
      </c>
      <c r="J32" s="91">
        <f>463349.97317+119064.782+4658.05644-15.60481</f>
        <v>587057.20679999993</v>
      </c>
      <c r="K32" s="44">
        <v>0</v>
      </c>
      <c r="L32" s="44">
        <v>0</v>
      </c>
      <c r="M32" s="44">
        <v>3120983.8</v>
      </c>
      <c r="N32" s="71">
        <v>1214160.45569</v>
      </c>
      <c r="O32" s="88" t="s">
        <v>308</v>
      </c>
    </row>
    <row r="33" spans="1:15" s="16" customFormat="1" ht="62.25" customHeight="1" x14ac:dyDescent="0.15">
      <c r="A33" s="50" t="s">
        <v>108</v>
      </c>
      <c r="B33" s="5" t="s">
        <v>39</v>
      </c>
      <c r="C33" s="44">
        <f t="shared" si="4"/>
        <v>31554.6</v>
      </c>
      <c r="D33" s="44">
        <f t="shared" si="3"/>
        <v>14265.601000000001</v>
      </c>
      <c r="E33" s="44">
        <v>0</v>
      </c>
      <c r="F33" s="44">
        <v>0</v>
      </c>
      <c r="G33" s="44">
        <v>31554.6</v>
      </c>
      <c r="H33" s="44">
        <v>31554.6</v>
      </c>
      <c r="I33" s="44">
        <v>31554.6</v>
      </c>
      <c r="J33" s="44">
        <v>14265.601000000001</v>
      </c>
      <c r="K33" s="44">
        <v>0</v>
      </c>
      <c r="L33" s="44">
        <v>0</v>
      </c>
      <c r="M33" s="44">
        <v>0</v>
      </c>
      <c r="N33" s="44">
        <v>0</v>
      </c>
      <c r="O33" s="67" t="s">
        <v>305</v>
      </c>
    </row>
    <row r="34" spans="1:15" s="16" customFormat="1" ht="69" customHeight="1" x14ac:dyDescent="0.15">
      <c r="A34" s="50" t="s">
        <v>109</v>
      </c>
      <c r="B34" s="5" t="s">
        <v>38</v>
      </c>
      <c r="C34" s="44">
        <f t="shared" si="4"/>
        <v>12485.2</v>
      </c>
      <c r="D34" s="44">
        <f t="shared" si="3"/>
        <v>7184.7124299999996</v>
      </c>
      <c r="E34" s="44">
        <v>0</v>
      </c>
      <c r="F34" s="44">
        <v>0</v>
      </c>
      <c r="G34" s="65">
        <v>12485.2</v>
      </c>
      <c r="H34" s="65">
        <v>12485.2</v>
      </c>
      <c r="I34" s="65">
        <v>12485.2</v>
      </c>
      <c r="J34" s="65">
        <v>7184.7124299999996</v>
      </c>
      <c r="K34" s="44">
        <v>0</v>
      </c>
      <c r="L34" s="44">
        <v>0</v>
      </c>
      <c r="M34" s="44">
        <v>0</v>
      </c>
      <c r="N34" s="44">
        <v>0</v>
      </c>
      <c r="O34" s="67" t="s">
        <v>209</v>
      </c>
    </row>
    <row r="35" spans="1:15" s="16" customFormat="1" ht="45" x14ac:dyDescent="0.15">
      <c r="A35" s="50" t="s">
        <v>110</v>
      </c>
      <c r="B35" s="4" t="s">
        <v>150</v>
      </c>
      <c r="C35" s="44">
        <f t="shared" si="4"/>
        <v>20000</v>
      </c>
      <c r="D35" s="44">
        <f t="shared" si="3"/>
        <v>2018.184</v>
      </c>
      <c r="E35" s="44">
        <v>0</v>
      </c>
      <c r="F35" s="44">
        <v>0</v>
      </c>
      <c r="G35" s="44">
        <v>20000</v>
      </c>
      <c r="H35" s="44">
        <v>20000</v>
      </c>
      <c r="I35" s="44">
        <v>20000</v>
      </c>
      <c r="J35" s="46">
        <v>2018.184</v>
      </c>
      <c r="K35" s="44">
        <v>0</v>
      </c>
      <c r="L35" s="44">
        <v>0</v>
      </c>
      <c r="M35" s="42">
        <v>0</v>
      </c>
      <c r="N35" s="44">
        <v>0</v>
      </c>
      <c r="O35" s="15" t="s">
        <v>309</v>
      </c>
    </row>
    <row r="36" spans="1:15" s="16" customFormat="1" ht="45" customHeight="1" x14ac:dyDescent="0.15">
      <c r="A36" s="50" t="s">
        <v>111</v>
      </c>
      <c r="B36" s="4" t="s">
        <v>25</v>
      </c>
      <c r="C36" s="44">
        <f t="shared" si="4"/>
        <v>1889</v>
      </c>
      <c r="D36" s="44">
        <f t="shared" si="3"/>
        <v>564</v>
      </c>
      <c r="E36" s="44">
        <v>0</v>
      </c>
      <c r="F36" s="44">
        <v>0</v>
      </c>
      <c r="G36" s="44">
        <v>1889</v>
      </c>
      <c r="H36" s="44">
        <v>1889</v>
      </c>
      <c r="I36" s="44">
        <v>1889</v>
      </c>
      <c r="J36" s="44">
        <v>564</v>
      </c>
      <c r="K36" s="44">
        <v>0</v>
      </c>
      <c r="L36" s="44">
        <v>0</v>
      </c>
      <c r="M36" s="42">
        <v>0</v>
      </c>
      <c r="N36" s="44">
        <v>0</v>
      </c>
      <c r="O36" s="15" t="s">
        <v>212</v>
      </c>
    </row>
    <row r="37" spans="1:15" s="16" customFormat="1" ht="48.75" customHeight="1" x14ac:dyDescent="0.15">
      <c r="A37" s="50" t="s">
        <v>112</v>
      </c>
      <c r="B37" s="4" t="s">
        <v>71</v>
      </c>
      <c r="C37" s="44">
        <f t="shared" si="4"/>
        <v>4500</v>
      </c>
      <c r="D37" s="44">
        <f t="shared" si="3"/>
        <v>2310</v>
      </c>
      <c r="E37" s="44">
        <v>0</v>
      </c>
      <c r="F37" s="44">
        <v>0</v>
      </c>
      <c r="G37" s="44">
        <v>4500</v>
      </c>
      <c r="H37" s="44">
        <v>4500</v>
      </c>
      <c r="I37" s="44">
        <v>4500</v>
      </c>
      <c r="J37" s="46">
        <v>2310</v>
      </c>
      <c r="K37" s="44">
        <v>0</v>
      </c>
      <c r="L37" s="44">
        <v>0</v>
      </c>
      <c r="M37" s="44">
        <v>0</v>
      </c>
      <c r="N37" s="44">
        <v>0</v>
      </c>
      <c r="O37" s="67" t="s">
        <v>304</v>
      </c>
    </row>
    <row r="38" spans="1:15" s="16" customFormat="1" ht="67.5" customHeight="1" x14ac:dyDescent="0.15">
      <c r="A38" s="50" t="s">
        <v>113</v>
      </c>
      <c r="B38" s="5" t="s">
        <v>43</v>
      </c>
      <c r="C38" s="44">
        <f t="shared" si="4"/>
        <v>39527.4</v>
      </c>
      <c r="D38" s="44">
        <f t="shared" si="3"/>
        <v>32714.062819999999</v>
      </c>
      <c r="E38" s="44">
        <v>0</v>
      </c>
      <c r="F38" s="44">
        <v>0</v>
      </c>
      <c r="G38" s="46">
        <v>39527.4</v>
      </c>
      <c r="H38" s="46">
        <v>39527.4</v>
      </c>
      <c r="I38" s="46">
        <v>39527.4</v>
      </c>
      <c r="J38" s="46">
        <v>32714.062819999999</v>
      </c>
      <c r="K38" s="44">
        <v>0</v>
      </c>
      <c r="L38" s="44">
        <v>0</v>
      </c>
      <c r="M38" s="44">
        <v>0</v>
      </c>
      <c r="N38" s="44">
        <v>0</v>
      </c>
      <c r="O38" s="15" t="s">
        <v>300</v>
      </c>
    </row>
    <row r="39" spans="1:15" s="16" customFormat="1" ht="57.75" customHeight="1" x14ac:dyDescent="0.15">
      <c r="A39" s="50" t="s">
        <v>114</v>
      </c>
      <c r="B39" s="5" t="s">
        <v>41</v>
      </c>
      <c r="C39" s="44">
        <f t="shared" si="4"/>
        <v>151576</v>
      </c>
      <c r="D39" s="44">
        <f t="shared" si="3"/>
        <v>139346.42358</v>
      </c>
      <c r="E39" s="46">
        <v>151576</v>
      </c>
      <c r="F39" s="46">
        <v>139346.42358</v>
      </c>
      <c r="G39" s="44">
        <v>0</v>
      </c>
      <c r="H39" s="44">
        <v>0</v>
      </c>
      <c r="I39" s="44">
        <v>0</v>
      </c>
      <c r="J39" s="44">
        <v>0</v>
      </c>
      <c r="K39" s="44">
        <v>0</v>
      </c>
      <c r="L39" s="44">
        <v>0</v>
      </c>
      <c r="M39" s="44">
        <v>0</v>
      </c>
      <c r="N39" s="44">
        <v>0</v>
      </c>
      <c r="O39" s="15" t="s">
        <v>299</v>
      </c>
    </row>
    <row r="40" spans="1:15" s="16" customFormat="1" ht="72" customHeight="1" x14ac:dyDescent="0.15">
      <c r="A40" s="50" t="s">
        <v>115</v>
      </c>
      <c r="B40" s="5" t="s">
        <v>82</v>
      </c>
      <c r="C40" s="44">
        <f t="shared" si="4"/>
        <v>53307</v>
      </c>
      <c r="D40" s="44">
        <f t="shared" si="3"/>
        <v>33903.344100000002</v>
      </c>
      <c r="E40" s="74">
        <f>943+52364</f>
        <v>53307</v>
      </c>
      <c r="F40" s="81">
        <f>157.29384+228.35996+33517.6903</f>
        <v>33903.344100000002</v>
      </c>
      <c r="G40" s="44">
        <v>0</v>
      </c>
      <c r="H40" s="44">
        <v>0</v>
      </c>
      <c r="I40" s="44">
        <v>0</v>
      </c>
      <c r="J40" s="44">
        <v>0</v>
      </c>
      <c r="K40" s="44">
        <v>0</v>
      </c>
      <c r="L40" s="44">
        <v>0</v>
      </c>
      <c r="M40" s="44">
        <v>0</v>
      </c>
      <c r="N40" s="44">
        <v>0</v>
      </c>
      <c r="O40" s="15" t="s">
        <v>298</v>
      </c>
    </row>
    <row r="41" spans="1:15" s="16" customFormat="1" ht="225" x14ac:dyDescent="0.15">
      <c r="A41" s="50" t="s">
        <v>116</v>
      </c>
      <c r="B41" s="5" t="s">
        <v>40</v>
      </c>
      <c r="C41" s="44">
        <f t="shared" si="4"/>
        <v>7321.0101000000004</v>
      </c>
      <c r="D41" s="44">
        <f t="shared" si="3"/>
        <v>1000</v>
      </c>
      <c r="E41" s="44">
        <v>7247.8</v>
      </c>
      <c r="F41" s="44">
        <v>990</v>
      </c>
      <c r="G41" s="44">
        <v>73.210099999999997</v>
      </c>
      <c r="H41" s="44">
        <v>73.210099999999997</v>
      </c>
      <c r="I41" s="44">
        <v>73.210099999999997</v>
      </c>
      <c r="J41" s="44">
        <v>10</v>
      </c>
      <c r="K41" s="44">
        <v>0</v>
      </c>
      <c r="L41" s="44">
        <v>0</v>
      </c>
      <c r="M41" s="44">
        <v>0</v>
      </c>
      <c r="N41" s="44">
        <v>0</v>
      </c>
      <c r="O41" s="67" t="s">
        <v>297</v>
      </c>
    </row>
    <row r="42" spans="1:15" s="16" customFormat="1" ht="71.25" customHeight="1" x14ac:dyDescent="0.15">
      <c r="A42" s="50" t="s">
        <v>117</v>
      </c>
      <c r="B42" s="5" t="s">
        <v>70</v>
      </c>
      <c r="C42" s="76">
        <f t="shared" si="4"/>
        <v>11638.78788</v>
      </c>
      <c r="D42" s="44">
        <f t="shared" si="3"/>
        <v>1609.21495</v>
      </c>
      <c r="E42" s="44">
        <v>11522.4</v>
      </c>
      <c r="F42" s="81">
        <f>781.6+811.5228</f>
        <v>1593.1228000000001</v>
      </c>
      <c r="G42" s="46">
        <v>116.38788</v>
      </c>
      <c r="H42" s="46">
        <v>116.38788</v>
      </c>
      <c r="I42" s="46">
        <v>116.38788</v>
      </c>
      <c r="J42" s="46">
        <f>16.09215</f>
        <v>16.09215</v>
      </c>
      <c r="K42" s="44">
        <v>0</v>
      </c>
      <c r="L42" s="44">
        <v>0</v>
      </c>
      <c r="M42" s="44">
        <v>0</v>
      </c>
      <c r="N42" s="44">
        <v>0</v>
      </c>
      <c r="O42" s="15" t="s">
        <v>296</v>
      </c>
    </row>
    <row r="43" spans="1:15" s="16" customFormat="1" ht="162.75" customHeight="1" x14ac:dyDescent="0.15">
      <c r="A43" s="50" t="s">
        <v>134</v>
      </c>
      <c r="B43" s="5" t="s">
        <v>80</v>
      </c>
      <c r="C43" s="44">
        <f t="shared" si="4"/>
        <v>617.20000000000005</v>
      </c>
      <c r="D43" s="44">
        <f t="shared" si="3"/>
        <v>239.2</v>
      </c>
      <c r="E43" s="44">
        <v>617.20000000000005</v>
      </c>
      <c r="F43" s="44">
        <v>239.2</v>
      </c>
      <c r="G43" s="46">
        <v>0</v>
      </c>
      <c r="H43" s="46">
        <v>0</v>
      </c>
      <c r="I43" s="46">
        <v>0</v>
      </c>
      <c r="J43" s="46">
        <v>0</v>
      </c>
      <c r="K43" s="44">
        <v>0</v>
      </c>
      <c r="L43" s="44">
        <v>0</v>
      </c>
      <c r="M43" s="44">
        <v>0</v>
      </c>
      <c r="N43" s="44">
        <v>0</v>
      </c>
      <c r="O43" s="67" t="s">
        <v>215</v>
      </c>
    </row>
    <row r="44" spans="1:15" s="16" customFormat="1" ht="68.25" customHeight="1" x14ac:dyDescent="0.15">
      <c r="A44" s="50" t="s">
        <v>135</v>
      </c>
      <c r="B44" s="6" t="s">
        <v>33</v>
      </c>
      <c r="C44" s="44">
        <f t="shared" si="4"/>
        <v>1565</v>
      </c>
      <c r="D44" s="44">
        <f>F44+J44+L44+N44</f>
        <v>1173.75</v>
      </c>
      <c r="E44" s="46">
        <v>320</v>
      </c>
      <c r="F44" s="46">
        <v>240</v>
      </c>
      <c r="G44" s="46">
        <v>1245</v>
      </c>
      <c r="H44" s="46">
        <v>1245</v>
      </c>
      <c r="I44" s="46">
        <v>1245</v>
      </c>
      <c r="J44" s="46">
        <v>933.75</v>
      </c>
      <c r="K44" s="44">
        <v>0</v>
      </c>
      <c r="L44" s="44">
        <v>0</v>
      </c>
      <c r="M44" s="44">
        <v>0</v>
      </c>
      <c r="N44" s="44">
        <v>0</v>
      </c>
      <c r="O44" s="67" t="s">
        <v>272</v>
      </c>
    </row>
    <row r="45" spans="1:15" s="16" customFormat="1" ht="33.75" x14ac:dyDescent="0.2">
      <c r="A45" s="32" t="s">
        <v>136</v>
      </c>
      <c r="B45" s="33" t="s">
        <v>24</v>
      </c>
      <c r="C45" s="36">
        <f t="shared" ref="C45:N45" si="6">C46+C60+C61+C62</f>
        <v>261295.09999999998</v>
      </c>
      <c r="D45" s="52">
        <f t="shared" si="6"/>
        <v>99043.696129999997</v>
      </c>
      <c r="E45" s="52">
        <f t="shared" si="6"/>
        <v>257081.9</v>
      </c>
      <c r="F45" s="52">
        <f t="shared" si="6"/>
        <v>97730.745379999993</v>
      </c>
      <c r="G45" s="52">
        <f t="shared" si="6"/>
        <v>4213.2000000000007</v>
      </c>
      <c r="H45" s="52">
        <f t="shared" si="6"/>
        <v>4213.2000000000007</v>
      </c>
      <c r="I45" s="52">
        <f t="shared" si="6"/>
        <v>4213.2000000000007</v>
      </c>
      <c r="J45" s="52">
        <f t="shared" si="6"/>
        <v>1312.95075</v>
      </c>
      <c r="K45" s="52">
        <f t="shared" si="6"/>
        <v>0</v>
      </c>
      <c r="L45" s="52">
        <f t="shared" si="6"/>
        <v>0</v>
      </c>
      <c r="M45" s="52">
        <f t="shared" si="6"/>
        <v>0</v>
      </c>
      <c r="N45" s="52">
        <f t="shared" si="6"/>
        <v>0</v>
      </c>
      <c r="O45" s="34"/>
    </row>
    <row r="46" spans="1:15" s="16" customFormat="1" ht="77.25" customHeight="1" x14ac:dyDescent="0.15">
      <c r="A46" s="83" t="s">
        <v>137</v>
      </c>
      <c r="B46" s="84" t="s">
        <v>85</v>
      </c>
      <c r="C46" s="85">
        <f>E46+H46+K46+M46</f>
        <v>71295.099999999991</v>
      </c>
      <c r="D46" s="89">
        <f>F46+J46+L46+N46</f>
        <v>25799.333640000004</v>
      </c>
      <c r="E46" s="86">
        <f>E47+E48+E49+E50+E51+E52+E53+E54+E55+E56+E57+E58+E59</f>
        <v>68981.899999999994</v>
      </c>
      <c r="F46" s="104">
        <f t="shared" ref="F46:N46" si="7">F47+F48+F49+F50+F51+F52+F53+F54+F55+F56+F57+F58+F59</f>
        <v>25218.826510000003</v>
      </c>
      <c r="G46" s="86">
        <f t="shared" si="7"/>
        <v>2313.2000000000003</v>
      </c>
      <c r="H46" s="86">
        <f t="shared" si="7"/>
        <v>2313.2000000000003</v>
      </c>
      <c r="I46" s="86">
        <f t="shared" si="7"/>
        <v>2313.2000000000003</v>
      </c>
      <c r="J46" s="104">
        <f t="shared" si="7"/>
        <v>580.50712999999996</v>
      </c>
      <c r="K46" s="86">
        <f t="shared" si="7"/>
        <v>0</v>
      </c>
      <c r="L46" s="86">
        <f t="shared" si="7"/>
        <v>0</v>
      </c>
      <c r="M46" s="86">
        <f t="shared" si="7"/>
        <v>0</v>
      </c>
      <c r="N46" s="86">
        <f t="shared" si="7"/>
        <v>0</v>
      </c>
      <c r="O46" s="84" t="s">
        <v>282</v>
      </c>
    </row>
    <row r="47" spans="1:15" s="16" customFormat="1" ht="77.25" customHeight="1" x14ac:dyDescent="0.15">
      <c r="A47" s="82" t="s">
        <v>223</v>
      </c>
      <c r="B47" s="9" t="s">
        <v>224</v>
      </c>
      <c r="C47" s="12">
        <f>E47+H47+K47+M47</f>
        <v>115.5</v>
      </c>
      <c r="D47" s="53">
        <f>F47+J47+L47+N47</f>
        <v>0</v>
      </c>
      <c r="E47" s="53">
        <v>0</v>
      </c>
      <c r="F47" s="53">
        <v>0</v>
      </c>
      <c r="G47" s="53">
        <v>115.5</v>
      </c>
      <c r="H47" s="53">
        <v>115.5</v>
      </c>
      <c r="I47" s="53">
        <v>115.5</v>
      </c>
      <c r="J47" s="53">
        <v>0</v>
      </c>
      <c r="K47" s="53">
        <v>0</v>
      </c>
      <c r="L47" s="53">
        <v>0</v>
      </c>
      <c r="M47" s="53">
        <v>0</v>
      </c>
      <c r="N47" s="53">
        <v>0</v>
      </c>
      <c r="O47" s="9" t="s">
        <v>243</v>
      </c>
    </row>
    <row r="48" spans="1:15" s="16" customFormat="1" ht="77.25" customHeight="1" x14ac:dyDescent="0.15">
      <c r="A48" s="83" t="s">
        <v>238</v>
      </c>
      <c r="B48" s="84" t="s">
        <v>220</v>
      </c>
      <c r="C48" s="85">
        <f>E48+H48+K48+M48</f>
        <v>12331</v>
      </c>
      <c r="D48" s="86">
        <f>F48+J48+L48+N48</f>
        <v>6165.5</v>
      </c>
      <c r="E48" s="86">
        <v>12053.6</v>
      </c>
      <c r="F48" s="86">
        <v>6026.7762499999999</v>
      </c>
      <c r="G48" s="86">
        <v>277.39999999999998</v>
      </c>
      <c r="H48" s="86">
        <v>277.39999999999998</v>
      </c>
      <c r="I48" s="86">
        <v>277.39999999999998</v>
      </c>
      <c r="J48" s="86">
        <v>138.72375</v>
      </c>
      <c r="K48" s="86">
        <v>0</v>
      </c>
      <c r="L48" s="86">
        <v>0</v>
      </c>
      <c r="M48" s="86">
        <v>0</v>
      </c>
      <c r="N48" s="86">
        <v>0</v>
      </c>
      <c r="O48" s="84" t="s">
        <v>287</v>
      </c>
    </row>
    <row r="49" spans="1:15" s="16" customFormat="1" ht="77.25" customHeight="1" x14ac:dyDescent="0.15">
      <c r="A49" s="83" t="s">
        <v>239</v>
      </c>
      <c r="B49" s="84" t="s">
        <v>218</v>
      </c>
      <c r="C49" s="85">
        <f>E49+H49+K49+M49</f>
        <v>8646</v>
      </c>
      <c r="D49" s="86">
        <f>F49+J49+L49+N49</f>
        <v>2592</v>
      </c>
      <c r="E49" s="86">
        <v>8451.5</v>
      </c>
      <c r="F49" s="86">
        <v>2533.6799999999998</v>
      </c>
      <c r="G49" s="86">
        <v>194.5</v>
      </c>
      <c r="H49" s="86">
        <v>194.5</v>
      </c>
      <c r="I49" s="86">
        <v>194.5</v>
      </c>
      <c r="J49" s="86">
        <v>58.32</v>
      </c>
      <c r="K49" s="86">
        <v>0</v>
      </c>
      <c r="L49" s="86">
        <v>0</v>
      </c>
      <c r="M49" s="86">
        <v>0</v>
      </c>
      <c r="N49" s="86">
        <v>0</v>
      </c>
      <c r="O49" s="84" t="s">
        <v>286</v>
      </c>
    </row>
    <row r="50" spans="1:15" s="16" customFormat="1" ht="77.25" customHeight="1" x14ac:dyDescent="0.15">
      <c r="A50" s="82" t="s">
        <v>226</v>
      </c>
      <c r="B50" s="9" t="s">
        <v>225</v>
      </c>
      <c r="C50" s="12">
        <f t="shared" ref="C50:C51" si="8">E50+H50+K50+M50</f>
        <v>157.80000000000001</v>
      </c>
      <c r="D50" s="53">
        <f t="shared" ref="D50:D51" si="9">F50+J50+L50+N50</f>
        <v>0</v>
      </c>
      <c r="E50" s="53">
        <v>0</v>
      </c>
      <c r="F50" s="53">
        <v>0</v>
      </c>
      <c r="G50" s="53">
        <v>157.80000000000001</v>
      </c>
      <c r="H50" s="53">
        <v>157.80000000000001</v>
      </c>
      <c r="I50" s="53">
        <v>157.80000000000001</v>
      </c>
      <c r="J50" s="53">
        <v>0</v>
      </c>
      <c r="K50" s="53">
        <v>0</v>
      </c>
      <c r="L50" s="53">
        <v>0</v>
      </c>
      <c r="M50" s="53">
        <v>0</v>
      </c>
      <c r="N50" s="53">
        <v>0</v>
      </c>
      <c r="O50" s="9" t="s">
        <v>244</v>
      </c>
    </row>
    <row r="51" spans="1:15" s="16" customFormat="1" ht="77.25" customHeight="1" x14ac:dyDescent="0.15">
      <c r="A51" s="82" t="s">
        <v>242</v>
      </c>
      <c r="B51" s="9" t="s">
        <v>227</v>
      </c>
      <c r="C51" s="12">
        <f t="shared" si="8"/>
        <v>96.3</v>
      </c>
      <c r="D51" s="53">
        <f t="shared" si="9"/>
        <v>0</v>
      </c>
      <c r="E51" s="53">
        <v>0</v>
      </c>
      <c r="F51" s="53">
        <v>0</v>
      </c>
      <c r="G51" s="53">
        <v>96.3</v>
      </c>
      <c r="H51" s="53">
        <v>96.3</v>
      </c>
      <c r="I51" s="53">
        <v>96.3</v>
      </c>
      <c r="J51" s="53">
        <v>0</v>
      </c>
      <c r="K51" s="53">
        <v>0</v>
      </c>
      <c r="L51" s="53">
        <v>0</v>
      </c>
      <c r="M51" s="53">
        <v>0</v>
      </c>
      <c r="N51" s="53">
        <v>0</v>
      </c>
      <c r="O51" s="9" t="s">
        <v>245</v>
      </c>
    </row>
    <row r="52" spans="1:15" s="16" customFormat="1" ht="77.25" customHeight="1" x14ac:dyDescent="0.15">
      <c r="A52" s="82" t="s">
        <v>229</v>
      </c>
      <c r="B52" s="9" t="s">
        <v>228</v>
      </c>
      <c r="C52" s="12">
        <f t="shared" ref="C52:C53" si="10">E52+H52+K52+M52</f>
        <v>118.4</v>
      </c>
      <c r="D52" s="53">
        <f t="shared" ref="D52:D53" si="11">F52+J52+L52+N52</f>
        <v>0</v>
      </c>
      <c r="E52" s="53">
        <v>0</v>
      </c>
      <c r="F52" s="53">
        <v>0</v>
      </c>
      <c r="G52" s="53">
        <v>118.4</v>
      </c>
      <c r="H52" s="53">
        <v>118.4</v>
      </c>
      <c r="I52" s="53">
        <v>118.4</v>
      </c>
      <c r="J52" s="53">
        <v>0</v>
      </c>
      <c r="K52" s="53">
        <v>0</v>
      </c>
      <c r="L52" s="53">
        <v>0</v>
      </c>
      <c r="M52" s="53">
        <v>0</v>
      </c>
      <c r="N52" s="53">
        <v>0</v>
      </c>
      <c r="O52" s="9" t="s">
        <v>246</v>
      </c>
    </row>
    <row r="53" spans="1:15" s="16" customFormat="1" ht="77.25" customHeight="1" x14ac:dyDescent="0.15">
      <c r="A53" s="82" t="s">
        <v>230</v>
      </c>
      <c r="B53" s="9" t="s">
        <v>231</v>
      </c>
      <c r="C53" s="12">
        <f t="shared" si="10"/>
        <v>120</v>
      </c>
      <c r="D53" s="53">
        <f t="shared" si="11"/>
        <v>0</v>
      </c>
      <c r="E53" s="53">
        <v>0</v>
      </c>
      <c r="F53" s="53">
        <v>0</v>
      </c>
      <c r="G53" s="53">
        <v>120</v>
      </c>
      <c r="H53" s="53">
        <v>120</v>
      </c>
      <c r="I53" s="53">
        <v>120</v>
      </c>
      <c r="J53" s="53">
        <v>0</v>
      </c>
      <c r="K53" s="53">
        <v>0</v>
      </c>
      <c r="L53" s="53">
        <v>0</v>
      </c>
      <c r="M53" s="53">
        <v>0</v>
      </c>
      <c r="N53" s="53">
        <v>0</v>
      </c>
      <c r="O53" s="9" t="s">
        <v>247</v>
      </c>
    </row>
    <row r="54" spans="1:15" s="16" customFormat="1" ht="77.25" customHeight="1" x14ac:dyDescent="0.15">
      <c r="A54" s="82" t="s">
        <v>241</v>
      </c>
      <c r="B54" s="9" t="s">
        <v>240</v>
      </c>
      <c r="C54" s="12">
        <f t="shared" ref="C54" si="12">E54+H54+K54+M54</f>
        <v>51.8</v>
      </c>
      <c r="D54" s="53">
        <f t="shared" ref="D54" si="13">F54+J54+L54+N54</f>
        <v>0</v>
      </c>
      <c r="E54" s="53">
        <v>0</v>
      </c>
      <c r="F54" s="53">
        <v>0</v>
      </c>
      <c r="G54" s="53">
        <v>51.8</v>
      </c>
      <c r="H54" s="53">
        <v>51.8</v>
      </c>
      <c r="I54" s="53">
        <v>51.8</v>
      </c>
      <c r="J54" s="53">
        <v>0</v>
      </c>
      <c r="K54" s="53">
        <v>0</v>
      </c>
      <c r="L54" s="53">
        <v>0</v>
      </c>
      <c r="M54" s="53">
        <v>0</v>
      </c>
      <c r="N54" s="53">
        <v>0</v>
      </c>
      <c r="O54" s="9" t="s">
        <v>248</v>
      </c>
    </row>
    <row r="55" spans="1:15" s="16" customFormat="1" ht="77.25" customHeight="1" x14ac:dyDescent="0.15">
      <c r="A55" s="83" t="s">
        <v>232</v>
      </c>
      <c r="B55" s="84" t="s">
        <v>222</v>
      </c>
      <c r="C55" s="85">
        <f>E55+H55+K55+M55</f>
        <v>13347.099999999999</v>
      </c>
      <c r="D55" s="86">
        <f>F55+J55+L55+N55</f>
        <v>3694.7336400000004</v>
      </c>
      <c r="E55" s="86">
        <v>13046.8</v>
      </c>
      <c r="F55" s="86">
        <v>3611.5802600000002</v>
      </c>
      <c r="G55" s="86">
        <v>300.3</v>
      </c>
      <c r="H55" s="86">
        <v>300.3</v>
      </c>
      <c r="I55" s="86">
        <v>300.3</v>
      </c>
      <c r="J55" s="86">
        <v>83.153379999999999</v>
      </c>
      <c r="K55" s="86">
        <v>0</v>
      </c>
      <c r="L55" s="86">
        <v>0</v>
      </c>
      <c r="M55" s="86">
        <v>0</v>
      </c>
      <c r="N55" s="86">
        <v>0</v>
      </c>
      <c r="O55" s="84" t="s">
        <v>281</v>
      </c>
    </row>
    <row r="56" spans="1:15" s="16" customFormat="1" ht="77.25" customHeight="1" x14ac:dyDescent="0.15">
      <c r="A56" s="83" t="s">
        <v>233</v>
      </c>
      <c r="B56" s="84" t="s">
        <v>221</v>
      </c>
      <c r="C56" s="85">
        <f>E56+H56+K56+M56</f>
        <v>13347.1</v>
      </c>
      <c r="D56" s="86">
        <f>F56+J56+L56+N56</f>
        <v>6673.55</v>
      </c>
      <c r="E56" s="86">
        <v>13046.7</v>
      </c>
      <c r="F56" s="86">
        <v>6523.3950000000004</v>
      </c>
      <c r="G56" s="86">
        <v>300.39999999999998</v>
      </c>
      <c r="H56" s="86">
        <v>300.39999999999998</v>
      </c>
      <c r="I56" s="86">
        <v>300.39999999999998</v>
      </c>
      <c r="J56" s="86">
        <v>150.155</v>
      </c>
      <c r="K56" s="86">
        <v>0</v>
      </c>
      <c r="L56" s="86">
        <v>0</v>
      </c>
      <c r="M56" s="86">
        <v>0</v>
      </c>
      <c r="N56" s="86">
        <v>0</v>
      </c>
      <c r="O56" s="84" t="s">
        <v>288</v>
      </c>
    </row>
    <row r="57" spans="1:15" s="16" customFormat="1" ht="77.25" customHeight="1" x14ac:dyDescent="0.15">
      <c r="A57" s="83" t="s">
        <v>234</v>
      </c>
      <c r="B57" s="84" t="s">
        <v>311</v>
      </c>
      <c r="C57" s="85">
        <f t="shared" ref="C57:C59" si="14">E57+H57+K57+M57</f>
        <v>13347.1</v>
      </c>
      <c r="D57" s="86">
        <f t="shared" ref="D57:D59" si="15">F57+J57+L57+N57</f>
        <v>6673.55</v>
      </c>
      <c r="E57" s="86">
        <v>13046.7</v>
      </c>
      <c r="F57" s="86">
        <v>6523.3950000000004</v>
      </c>
      <c r="G57" s="86">
        <v>300.39999999999998</v>
      </c>
      <c r="H57" s="86">
        <v>300.39999999999998</v>
      </c>
      <c r="I57" s="86">
        <v>300.39999999999998</v>
      </c>
      <c r="J57" s="86">
        <v>150.155</v>
      </c>
      <c r="K57" s="86">
        <v>0</v>
      </c>
      <c r="L57" s="86">
        <v>0</v>
      </c>
      <c r="M57" s="86">
        <v>0</v>
      </c>
      <c r="N57" s="86">
        <v>0</v>
      </c>
      <c r="O57" s="84" t="s">
        <v>289</v>
      </c>
    </row>
    <row r="58" spans="1:15" s="16" customFormat="1" ht="77.25" customHeight="1" x14ac:dyDescent="0.15">
      <c r="A58" s="82" t="s">
        <v>236</v>
      </c>
      <c r="B58" s="9" t="s">
        <v>237</v>
      </c>
      <c r="C58" s="12">
        <f t="shared" ref="C58" si="16">E58+H58+K58+M58</f>
        <v>65.5</v>
      </c>
      <c r="D58" s="53">
        <f t="shared" ref="D58" si="17">F58+J58+L58+N58</f>
        <v>0</v>
      </c>
      <c r="E58" s="53">
        <v>0</v>
      </c>
      <c r="F58" s="53">
        <v>0</v>
      </c>
      <c r="G58" s="53">
        <v>65.5</v>
      </c>
      <c r="H58" s="53">
        <v>65.5</v>
      </c>
      <c r="I58" s="53">
        <v>65.5</v>
      </c>
      <c r="J58" s="53">
        <v>0</v>
      </c>
      <c r="K58" s="53">
        <v>0</v>
      </c>
      <c r="L58" s="53">
        <v>0</v>
      </c>
      <c r="M58" s="53">
        <v>0</v>
      </c>
      <c r="N58" s="53">
        <v>0</v>
      </c>
      <c r="O58" s="9" t="s">
        <v>249</v>
      </c>
    </row>
    <row r="59" spans="1:15" s="16" customFormat="1" ht="77.25" customHeight="1" x14ac:dyDescent="0.15">
      <c r="A59" s="83" t="s">
        <v>235</v>
      </c>
      <c r="B59" s="84" t="s">
        <v>219</v>
      </c>
      <c r="C59" s="85">
        <f t="shared" si="14"/>
        <v>9551.5</v>
      </c>
      <c r="D59" s="86">
        <f t="shared" si="15"/>
        <v>0</v>
      </c>
      <c r="E59" s="86">
        <v>9336.6</v>
      </c>
      <c r="F59" s="86">
        <v>0</v>
      </c>
      <c r="G59" s="86">
        <v>214.9</v>
      </c>
      <c r="H59" s="86">
        <v>214.9</v>
      </c>
      <c r="I59" s="86">
        <v>214.9</v>
      </c>
      <c r="J59" s="86">
        <v>0</v>
      </c>
      <c r="K59" s="86">
        <v>0</v>
      </c>
      <c r="L59" s="86">
        <v>0</v>
      </c>
      <c r="M59" s="86">
        <v>0</v>
      </c>
      <c r="N59" s="86">
        <v>0</v>
      </c>
      <c r="O59" s="84" t="s">
        <v>280</v>
      </c>
    </row>
    <row r="60" spans="1:15" s="16" customFormat="1" ht="57" customHeight="1" x14ac:dyDescent="0.15">
      <c r="A60" s="50" t="s">
        <v>138</v>
      </c>
      <c r="B60" s="9" t="s">
        <v>78</v>
      </c>
      <c r="C60" s="12">
        <f>E60+H60+K60+M60</f>
        <v>190000</v>
      </c>
      <c r="D60" s="53">
        <f>F60+J60+L60+N60</f>
        <v>73244.36249</v>
      </c>
      <c r="E60" s="53">
        <v>188100</v>
      </c>
      <c r="F60" s="53">
        <v>72511.918869999994</v>
      </c>
      <c r="G60" s="53">
        <v>1900</v>
      </c>
      <c r="H60" s="53">
        <v>1900</v>
      </c>
      <c r="I60" s="53">
        <v>1900</v>
      </c>
      <c r="J60" s="53">
        <v>732.44362000000001</v>
      </c>
      <c r="K60" s="53">
        <v>0</v>
      </c>
      <c r="L60" s="53">
        <v>0</v>
      </c>
      <c r="M60" s="53">
        <v>0</v>
      </c>
      <c r="N60" s="53">
        <v>0</v>
      </c>
      <c r="O60" s="9" t="s">
        <v>275</v>
      </c>
    </row>
    <row r="61" spans="1:15" s="16" customFormat="1" ht="112.5" hidden="1" x14ac:dyDescent="0.15">
      <c r="A61" s="56" t="s">
        <v>162</v>
      </c>
      <c r="B61" s="9" t="s">
        <v>163</v>
      </c>
      <c r="C61" s="12">
        <f>E61+H61+K61+M61</f>
        <v>0</v>
      </c>
      <c r="D61" s="64">
        <f>F61+J61+L61+N61</f>
        <v>0</v>
      </c>
      <c r="E61" s="64">
        <v>0</v>
      </c>
      <c r="F61" s="64">
        <v>0</v>
      </c>
      <c r="G61" s="64">
        <v>0</v>
      </c>
      <c r="H61" s="64">
        <v>0</v>
      </c>
      <c r="I61" s="64">
        <v>0</v>
      </c>
      <c r="J61" s="64">
        <v>0</v>
      </c>
      <c r="K61" s="64"/>
      <c r="L61" s="64"/>
      <c r="M61" s="64"/>
      <c r="N61" s="64"/>
      <c r="O61" s="9"/>
    </row>
    <row r="62" spans="1:15" s="16" customFormat="1" ht="90" hidden="1" x14ac:dyDescent="0.15">
      <c r="A62" s="60" t="s">
        <v>173</v>
      </c>
      <c r="B62" s="9" t="s">
        <v>174</v>
      </c>
      <c r="C62" s="12">
        <f>E62+H62+K62+M62</f>
        <v>0</v>
      </c>
      <c r="D62" s="64">
        <f>F62+J62+L62+N62</f>
        <v>0</v>
      </c>
      <c r="E62" s="64"/>
      <c r="F62" s="64"/>
      <c r="G62" s="64">
        <v>0</v>
      </c>
      <c r="H62" s="64">
        <v>0</v>
      </c>
      <c r="I62" s="64">
        <v>0</v>
      </c>
      <c r="J62" s="64">
        <v>0</v>
      </c>
      <c r="K62" s="64"/>
      <c r="L62" s="64"/>
      <c r="M62" s="64"/>
      <c r="N62" s="64"/>
      <c r="O62" s="9"/>
    </row>
    <row r="63" spans="1:15" s="16" customFormat="1" ht="45" x14ac:dyDescent="0.2">
      <c r="A63" s="32" t="s">
        <v>139</v>
      </c>
      <c r="B63" s="33" t="s">
        <v>121</v>
      </c>
      <c r="C63" s="36">
        <f>C64+C65</f>
        <v>65640.337369999994</v>
      </c>
      <c r="D63" s="52">
        <f t="shared" ref="D63:J63" si="18">D64+D65</f>
        <v>49737.09274</v>
      </c>
      <c r="E63" s="52">
        <f t="shared" si="18"/>
        <v>65454.399999999994</v>
      </c>
      <c r="F63" s="52">
        <f t="shared" si="18"/>
        <v>49560.221819999999</v>
      </c>
      <c r="G63" s="52">
        <f t="shared" si="18"/>
        <v>185.93736999999999</v>
      </c>
      <c r="H63" s="52">
        <f t="shared" si="18"/>
        <v>185.93736999999999</v>
      </c>
      <c r="I63" s="52">
        <f t="shared" si="18"/>
        <v>185.93736999999999</v>
      </c>
      <c r="J63" s="52">
        <f t="shared" si="18"/>
        <v>176.87092000000001</v>
      </c>
      <c r="K63" s="52">
        <f>K64+K65</f>
        <v>0</v>
      </c>
      <c r="L63" s="52">
        <f>L64+L65</f>
        <v>0</v>
      </c>
      <c r="M63" s="52">
        <f>M64+M65</f>
        <v>0</v>
      </c>
      <c r="N63" s="52">
        <f>N64+N65</f>
        <v>0</v>
      </c>
      <c r="O63" s="37"/>
    </row>
    <row r="64" spans="1:15" s="16" customFormat="1" ht="134.25" customHeight="1" x14ac:dyDescent="0.15">
      <c r="A64" s="50" t="s">
        <v>140</v>
      </c>
      <c r="B64" s="9" t="s">
        <v>81</v>
      </c>
      <c r="C64" s="12">
        <f>E64+H64+K64+M64</f>
        <v>47046.6</v>
      </c>
      <c r="D64" s="53">
        <f>F64+J64+L64+N64</f>
        <v>32050</v>
      </c>
      <c r="E64" s="53">
        <v>47046.6</v>
      </c>
      <c r="F64" s="53">
        <v>32050</v>
      </c>
      <c r="G64" s="53">
        <v>0</v>
      </c>
      <c r="H64" s="53">
        <v>0</v>
      </c>
      <c r="I64" s="53">
        <v>0</v>
      </c>
      <c r="J64" s="53">
        <v>0</v>
      </c>
      <c r="K64" s="53">
        <v>0</v>
      </c>
      <c r="L64" s="53">
        <v>0</v>
      </c>
      <c r="M64" s="53">
        <v>0</v>
      </c>
      <c r="N64" s="53">
        <v>0</v>
      </c>
      <c r="O64" s="9" t="s">
        <v>292</v>
      </c>
    </row>
    <row r="65" spans="1:15" s="16" customFormat="1" ht="88.5" customHeight="1" x14ac:dyDescent="0.15">
      <c r="A65" s="50" t="s">
        <v>141</v>
      </c>
      <c r="B65" s="9" t="s">
        <v>128</v>
      </c>
      <c r="C65" s="12">
        <f>E65+H65+K65+M65</f>
        <v>18593.737369999999</v>
      </c>
      <c r="D65" s="64">
        <f>F65+J65+L65+N65</f>
        <v>17687.09274</v>
      </c>
      <c r="E65" s="64">
        <v>18407.8</v>
      </c>
      <c r="F65" s="64">
        <v>17510.221819999999</v>
      </c>
      <c r="G65" s="64">
        <v>185.93736999999999</v>
      </c>
      <c r="H65" s="64">
        <v>185.93736999999999</v>
      </c>
      <c r="I65" s="64">
        <v>185.93736999999999</v>
      </c>
      <c r="J65" s="64">
        <v>176.87092000000001</v>
      </c>
      <c r="K65" s="64">
        <v>0</v>
      </c>
      <c r="L65" s="64">
        <v>0</v>
      </c>
      <c r="M65" s="64">
        <v>0</v>
      </c>
      <c r="N65" s="64">
        <v>0</v>
      </c>
      <c r="O65" s="9" t="s">
        <v>290</v>
      </c>
    </row>
    <row r="66" spans="1:15" s="16" customFormat="1" ht="45" x14ac:dyDescent="0.2">
      <c r="A66" s="32" t="s">
        <v>142</v>
      </c>
      <c r="B66" s="33" t="s">
        <v>122</v>
      </c>
      <c r="C66" s="36">
        <f>C67</f>
        <v>52226.7</v>
      </c>
      <c r="D66" s="52">
        <f t="shared" ref="D66:J66" si="19">D67</f>
        <v>13496.366669999999</v>
      </c>
      <c r="E66" s="52">
        <f t="shared" si="19"/>
        <v>52226.7</v>
      </c>
      <c r="F66" s="52">
        <f t="shared" si="19"/>
        <v>13496.366669999999</v>
      </c>
      <c r="G66" s="52">
        <f t="shared" si="19"/>
        <v>0</v>
      </c>
      <c r="H66" s="52">
        <f t="shared" si="19"/>
        <v>0</v>
      </c>
      <c r="I66" s="52">
        <f t="shared" si="19"/>
        <v>0</v>
      </c>
      <c r="J66" s="52">
        <f t="shared" si="19"/>
        <v>0</v>
      </c>
      <c r="K66" s="52">
        <f>K67</f>
        <v>0</v>
      </c>
      <c r="L66" s="52">
        <f>L67</f>
        <v>0</v>
      </c>
      <c r="M66" s="52">
        <f>M67</f>
        <v>0</v>
      </c>
      <c r="N66" s="52">
        <f>N67</f>
        <v>0</v>
      </c>
      <c r="O66" s="34"/>
    </row>
    <row r="67" spans="1:15" s="16" customFormat="1" ht="113.25" customHeight="1" x14ac:dyDescent="0.15">
      <c r="A67" s="50" t="s">
        <v>143</v>
      </c>
      <c r="B67" s="9" t="s">
        <v>77</v>
      </c>
      <c r="C67" s="12">
        <f>E67+H67+K67+M67</f>
        <v>52226.7</v>
      </c>
      <c r="D67" s="53">
        <f>F67+J67+L67+N67</f>
        <v>13496.366669999999</v>
      </c>
      <c r="E67" s="53">
        <v>52226.7</v>
      </c>
      <c r="F67" s="53">
        <v>13496.366669999999</v>
      </c>
      <c r="G67" s="53">
        <v>0</v>
      </c>
      <c r="H67" s="53">
        <v>0</v>
      </c>
      <c r="I67" s="53">
        <v>0</v>
      </c>
      <c r="J67" s="53">
        <v>0</v>
      </c>
      <c r="K67" s="53">
        <v>0</v>
      </c>
      <c r="L67" s="53">
        <v>0</v>
      </c>
      <c r="M67" s="53">
        <v>0</v>
      </c>
      <c r="N67" s="53">
        <v>0</v>
      </c>
      <c r="O67" s="9" t="s">
        <v>293</v>
      </c>
    </row>
    <row r="68" spans="1:15" s="16" customFormat="1" ht="55.5" customHeight="1" x14ac:dyDescent="0.2">
      <c r="A68" s="32" t="s">
        <v>144</v>
      </c>
      <c r="B68" s="33" t="s">
        <v>123</v>
      </c>
      <c r="C68" s="35">
        <f>E68+H68+K68+M68</f>
        <v>202020.20202</v>
      </c>
      <c r="D68" s="54">
        <f>D69</f>
        <v>0</v>
      </c>
      <c r="E68" s="54">
        <f t="shared" ref="E68:J68" si="20">E69</f>
        <v>200000</v>
      </c>
      <c r="F68" s="54">
        <f t="shared" si="20"/>
        <v>0</v>
      </c>
      <c r="G68" s="54">
        <f t="shared" si="20"/>
        <v>2020.2020199999999</v>
      </c>
      <c r="H68" s="54">
        <f t="shared" si="20"/>
        <v>2020.2020199999999</v>
      </c>
      <c r="I68" s="54">
        <f t="shared" si="20"/>
        <v>2020.2020199999999</v>
      </c>
      <c r="J68" s="54">
        <f t="shared" si="20"/>
        <v>0</v>
      </c>
      <c r="K68" s="54">
        <f>K69</f>
        <v>0</v>
      </c>
      <c r="L68" s="54">
        <f>L69</f>
        <v>0</v>
      </c>
      <c r="M68" s="54">
        <f>M69</f>
        <v>0</v>
      </c>
      <c r="N68" s="54">
        <f>N69</f>
        <v>0</v>
      </c>
      <c r="O68" s="34"/>
    </row>
    <row r="69" spans="1:15" s="16" customFormat="1" ht="409.5" x14ac:dyDescent="0.15">
      <c r="A69" s="50" t="s">
        <v>203</v>
      </c>
      <c r="B69" s="9" t="s">
        <v>204</v>
      </c>
      <c r="C69" s="12">
        <f>E69+H69+K69+M69</f>
        <v>202020.20202</v>
      </c>
      <c r="D69" s="53">
        <f>F69+J69+L69+N69</f>
        <v>0</v>
      </c>
      <c r="E69" s="53">
        <v>200000</v>
      </c>
      <c r="F69" s="53">
        <v>0</v>
      </c>
      <c r="G69" s="53">
        <v>2020.2020199999999</v>
      </c>
      <c r="H69" s="53">
        <v>2020.2020199999999</v>
      </c>
      <c r="I69" s="53">
        <v>2020.2020199999999</v>
      </c>
      <c r="J69" s="53">
        <v>0</v>
      </c>
      <c r="K69" s="53"/>
      <c r="L69" s="53"/>
      <c r="M69" s="53"/>
      <c r="N69" s="53"/>
      <c r="O69" s="9" t="s">
        <v>294</v>
      </c>
    </row>
    <row r="70" spans="1:15" s="16" customFormat="1" ht="78.75" x14ac:dyDescent="0.2">
      <c r="A70" s="32" t="s">
        <v>145</v>
      </c>
      <c r="B70" s="33" t="s">
        <v>124</v>
      </c>
      <c r="C70" s="35">
        <f>C71</f>
        <v>18.8</v>
      </c>
      <c r="D70" s="54">
        <f t="shared" ref="D70:J70" si="21">D71</f>
        <v>18.8</v>
      </c>
      <c r="E70" s="54">
        <f t="shared" si="21"/>
        <v>18.8</v>
      </c>
      <c r="F70" s="54">
        <f t="shared" si="21"/>
        <v>18.8</v>
      </c>
      <c r="G70" s="54">
        <f t="shared" si="21"/>
        <v>0</v>
      </c>
      <c r="H70" s="54">
        <f t="shared" si="21"/>
        <v>0</v>
      </c>
      <c r="I70" s="54">
        <f t="shared" si="21"/>
        <v>0</v>
      </c>
      <c r="J70" s="54">
        <f t="shared" si="21"/>
        <v>0</v>
      </c>
      <c r="K70" s="54">
        <f>K71</f>
        <v>0</v>
      </c>
      <c r="L70" s="54">
        <f>L71</f>
        <v>0</v>
      </c>
      <c r="M70" s="54">
        <f>M71</f>
        <v>0</v>
      </c>
      <c r="N70" s="54">
        <f>N71</f>
        <v>0</v>
      </c>
      <c r="O70" s="34"/>
    </row>
    <row r="71" spans="1:15" s="16" customFormat="1" ht="162" customHeight="1" x14ac:dyDescent="0.15">
      <c r="A71" s="50" t="s">
        <v>146</v>
      </c>
      <c r="B71" s="9" t="s">
        <v>79</v>
      </c>
      <c r="C71" s="12">
        <f>E71+H71+K71+M71</f>
        <v>18.8</v>
      </c>
      <c r="D71" s="53">
        <f>F71+J71</f>
        <v>18.8</v>
      </c>
      <c r="E71" s="53">
        <v>18.8</v>
      </c>
      <c r="F71" s="53">
        <v>18.8</v>
      </c>
      <c r="G71" s="53">
        <v>0</v>
      </c>
      <c r="H71" s="53">
        <v>0</v>
      </c>
      <c r="I71" s="53">
        <v>0</v>
      </c>
      <c r="J71" s="53">
        <v>0</v>
      </c>
      <c r="K71" s="53">
        <v>0</v>
      </c>
      <c r="L71" s="53">
        <v>0</v>
      </c>
      <c r="M71" s="53">
        <v>0</v>
      </c>
      <c r="N71" s="53">
        <v>0</v>
      </c>
      <c r="O71" s="9" t="s">
        <v>208</v>
      </c>
    </row>
    <row r="72" spans="1:15" s="16" customFormat="1" ht="100.5" customHeight="1" x14ac:dyDescent="0.15">
      <c r="A72" s="50" t="s">
        <v>205</v>
      </c>
      <c r="B72" s="9" t="s">
        <v>147</v>
      </c>
      <c r="C72" s="12">
        <f>E72+H72+K72+M72</f>
        <v>2657.07071</v>
      </c>
      <c r="D72" s="53">
        <f>F72+J72</f>
        <v>480</v>
      </c>
      <c r="E72" s="53">
        <v>2630.5</v>
      </c>
      <c r="F72" s="53">
        <v>475.2</v>
      </c>
      <c r="G72" s="53">
        <v>26.570709999999998</v>
      </c>
      <c r="H72" s="53">
        <v>26.570709999999998</v>
      </c>
      <c r="I72" s="53">
        <v>26.570709999999998</v>
      </c>
      <c r="J72" s="53">
        <v>4.8</v>
      </c>
      <c r="K72" s="53">
        <v>0</v>
      </c>
      <c r="L72" s="53">
        <v>0</v>
      </c>
      <c r="M72" s="53">
        <v>0</v>
      </c>
      <c r="N72" s="53">
        <v>0</v>
      </c>
      <c r="O72" s="9" t="s">
        <v>295</v>
      </c>
    </row>
    <row r="73" spans="1:15" s="16" customFormat="1" ht="69.75" hidden="1" customHeight="1" x14ac:dyDescent="0.15">
      <c r="A73" s="60" t="s">
        <v>195</v>
      </c>
      <c r="B73" s="9" t="s">
        <v>175</v>
      </c>
      <c r="C73" s="12">
        <f t="shared" ref="C73" si="22">E73+I73+K73+M73</f>
        <v>0</v>
      </c>
      <c r="D73" s="53">
        <f t="shared" ref="D73" si="23">F73+J73+L73+N73</f>
        <v>0</v>
      </c>
      <c r="E73" s="53"/>
      <c r="F73" s="53"/>
      <c r="G73" s="53"/>
      <c r="H73" s="53"/>
      <c r="I73" s="53"/>
      <c r="J73" s="53">
        <v>0</v>
      </c>
      <c r="K73" s="53">
        <v>0</v>
      </c>
      <c r="L73" s="53">
        <v>0</v>
      </c>
      <c r="M73" s="53">
        <v>0</v>
      </c>
      <c r="N73" s="53">
        <v>0</v>
      </c>
      <c r="O73" s="78"/>
    </row>
    <row r="74" spans="1:15" s="16" customFormat="1" ht="69" hidden="1" customHeight="1" x14ac:dyDescent="0.15">
      <c r="A74" s="50" t="s">
        <v>176</v>
      </c>
      <c r="B74" s="9" t="s">
        <v>153</v>
      </c>
      <c r="C74" s="12">
        <f t="shared" ref="C74:D89" si="24">E74+I74+K74+M74</f>
        <v>0</v>
      </c>
      <c r="D74" s="53">
        <f t="shared" si="24"/>
        <v>0</v>
      </c>
      <c r="E74" s="53"/>
      <c r="F74" s="63"/>
      <c r="G74" s="53"/>
      <c r="H74" s="53"/>
      <c r="I74" s="53"/>
      <c r="J74" s="53">
        <v>0</v>
      </c>
      <c r="K74" s="53">
        <v>0</v>
      </c>
      <c r="L74" s="53">
        <v>0</v>
      </c>
      <c r="M74" s="53">
        <v>0</v>
      </c>
      <c r="N74" s="53">
        <v>0</v>
      </c>
      <c r="O74" s="78"/>
    </row>
    <row r="75" spans="1:15" s="16" customFormat="1" ht="66.75" customHeight="1" x14ac:dyDescent="0.15">
      <c r="A75" s="50" t="s">
        <v>148</v>
      </c>
      <c r="B75" s="9" t="s">
        <v>216</v>
      </c>
      <c r="C75" s="12">
        <f t="shared" si="24"/>
        <v>51558.486499999999</v>
      </c>
      <c r="D75" s="53">
        <f t="shared" si="24"/>
        <v>39641.985000000001</v>
      </c>
      <c r="E75" s="53">
        <v>51558.486499999999</v>
      </c>
      <c r="F75" s="53">
        <v>39641.985000000001</v>
      </c>
      <c r="G75" s="53">
        <v>0</v>
      </c>
      <c r="H75" s="53">
        <v>0</v>
      </c>
      <c r="I75" s="53">
        <v>0</v>
      </c>
      <c r="J75" s="53">
        <v>0</v>
      </c>
      <c r="K75" s="53">
        <v>0</v>
      </c>
      <c r="L75" s="53">
        <v>0</v>
      </c>
      <c r="M75" s="53">
        <v>0</v>
      </c>
      <c r="N75" s="53">
        <v>0</v>
      </c>
      <c r="O75" s="9" t="s">
        <v>279</v>
      </c>
    </row>
    <row r="76" spans="1:15" s="16" customFormat="1" ht="75" customHeight="1" x14ac:dyDescent="0.15">
      <c r="A76" s="50" t="s">
        <v>206</v>
      </c>
      <c r="B76" s="9" t="s">
        <v>155</v>
      </c>
      <c r="C76" s="12">
        <f t="shared" si="24"/>
        <v>5001.2</v>
      </c>
      <c r="D76" s="53">
        <f t="shared" si="24"/>
        <v>4177.9605799999999</v>
      </c>
      <c r="E76" s="53">
        <v>5001.2</v>
      </c>
      <c r="F76" s="53">
        <v>4177.9605799999999</v>
      </c>
      <c r="G76" s="53">
        <v>0</v>
      </c>
      <c r="H76" s="53">
        <v>0</v>
      </c>
      <c r="I76" s="53">
        <v>0</v>
      </c>
      <c r="J76" s="53">
        <v>0</v>
      </c>
      <c r="K76" s="53">
        <v>0</v>
      </c>
      <c r="L76" s="53">
        <v>0</v>
      </c>
      <c r="M76" s="53">
        <v>0</v>
      </c>
      <c r="N76" s="53">
        <v>0</v>
      </c>
      <c r="O76" s="9" t="s">
        <v>274</v>
      </c>
    </row>
    <row r="77" spans="1:15" s="16" customFormat="1" ht="67.5" hidden="1" customHeight="1" x14ac:dyDescent="0.15">
      <c r="A77" s="50" t="s">
        <v>196</v>
      </c>
      <c r="B77" s="9" t="s">
        <v>157</v>
      </c>
      <c r="C77" s="12">
        <f t="shared" si="24"/>
        <v>0</v>
      </c>
      <c r="D77" s="53">
        <f t="shared" si="24"/>
        <v>0</v>
      </c>
      <c r="E77" s="53"/>
      <c r="F77" s="80"/>
      <c r="G77" s="53"/>
      <c r="H77" s="53"/>
      <c r="I77" s="53"/>
      <c r="J77" s="53">
        <v>0</v>
      </c>
      <c r="K77" s="53">
        <v>0</v>
      </c>
      <c r="L77" s="53">
        <v>0</v>
      </c>
      <c r="M77" s="53">
        <v>0</v>
      </c>
      <c r="N77" s="53">
        <v>0</v>
      </c>
      <c r="O77" s="78"/>
    </row>
    <row r="78" spans="1:15" s="16" customFormat="1" ht="39" hidden="1" customHeight="1" x14ac:dyDescent="0.15">
      <c r="A78" s="59" t="s">
        <v>154</v>
      </c>
      <c r="B78" s="9" t="s">
        <v>160</v>
      </c>
      <c r="C78" s="12">
        <f>E78+I78+K78+M78</f>
        <v>0</v>
      </c>
      <c r="D78" s="53">
        <f>F78+J78+L78+N78</f>
        <v>0</v>
      </c>
      <c r="E78" s="53"/>
      <c r="F78" s="80"/>
      <c r="G78" s="53"/>
      <c r="H78" s="53"/>
      <c r="I78" s="53"/>
      <c r="J78" s="53">
        <v>0</v>
      </c>
      <c r="K78" s="53">
        <v>0</v>
      </c>
      <c r="L78" s="53">
        <v>0</v>
      </c>
      <c r="M78" s="53">
        <v>0</v>
      </c>
      <c r="N78" s="53">
        <v>0</v>
      </c>
      <c r="O78" s="78"/>
    </row>
    <row r="79" spans="1:15" s="16" customFormat="1" ht="270" hidden="1" x14ac:dyDescent="0.15">
      <c r="A79" s="50" t="s">
        <v>156</v>
      </c>
      <c r="B79" s="9" t="s">
        <v>166</v>
      </c>
      <c r="C79" s="12">
        <f t="shared" si="24"/>
        <v>0</v>
      </c>
      <c r="D79" s="53">
        <f t="shared" si="24"/>
        <v>0</v>
      </c>
      <c r="E79" s="53">
        <v>0</v>
      </c>
      <c r="F79" s="80">
        <v>0</v>
      </c>
      <c r="G79" s="53"/>
      <c r="H79" s="53">
        <v>0</v>
      </c>
      <c r="I79" s="53">
        <v>0</v>
      </c>
      <c r="J79" s="53">
        <v>0</v>
      </c>
      <c r="K79" s="53">
        <v>0</v>
      </c>
      <c r="L79" s="53">
        <v>0</v>
      </c>
      <c r="M79" s="53">
        <v>0</v>
      </c>
      <c r="N79" s="53">
        <v>0</v>
      </c>
      <c r="O79" s="78"/>
    </row>
    <row r="80" spans="1:15" s="16" customFormat="1" ht="75" customHeight="1" x14ac:dyDescent="0.15">
      <c r="A80" s="59" t="s">
        <v>158</v>
      </c>
      <c r="B80" s="9" t="s">
        <v>168</v>
      </c>
      <c r="C80" s="12">
        <f t="shared" si="24"/>
        <v>82360.816759999987</v>
      </c>
      <c r="D80" s="53">
        <f t="shared" si="24"/>
        <v>14664.673200000001</v>
      </c>
      <c r="E80" s="53">
        <v>80310.399999999994</v>
      </c>
      <c r="F80" s="53">
        <v>14334.714040000001</v>
      </c>
      <c r="G80" s="53">
        <f>1848.6+201.81676</f>
        <v>2050.4167600000001</v>
      </c>
      <c r="H80" s="53">
        <f t="shared" ref="H80:I80" si="25">1848.6+201.81676</f>
        <v>2050.4167600000001</v>
      </c>
      <c r="I80" s="53">
        <f t="shared" si="25"/>
        <v>2050.4167600000001</v>
      </c>
      <c r="J80" s="53">
        <v>329.95916</v>
      </c>
      <c r="K80" s="53">
        <v>0</v>
      </c>
      <c r="L80" s="53">
        <v>0</v>
      </c>
      <c r="M80" s="53">
        <v>0</v>
      </c>
      <c r="N80" s="53">
        <v>0</v>
      </c>
      <c r="O80" s="9" t="s">
        <v>312</v>
      </c>
    </row>
    <row r="81" spans="1:15" s="16" customFormat="1" ht="77.25" customHeight="1" x14ac:dyDescent="0.15">
      <c r="A81" s="59" t="s">
        <v>159</v>
      </c>
      <c r="B81" s="9" t="s">
        <v>170</v>
      </c>
      <c r="C81" s="12">
        <f t="shared" si="24"/>
        <v>19423.8</v>
      </c>
      <c r="D81" s="90">
        <f t="shared" si="24"/>
        <v>11283.5352</v>
      </c>
      <c r="E81" s="53">
        <v>18986.8</v>
      </c>
      <c r="F81" s="53">
        <v>11029.67628</v>
      </c>
      <c r="G81" s="53">
        <v>437</v>
      </c>
      <c r="H81" s="53">
        <v>437</v>
      </c>
      <c r="I81" s="53">
        <v>437</v>
      </c>
      <c r="J81" s="53">
        <v>253.85892000000001</v>
      </c>
      <c r="K81" s="53"/>
      <c r="L81" s="53"/>
      <c r="M81" s="53"/>
      <c r="N81" s="53"/>
      <c r="O81" s="9" t="s">
        <v>313</v>
      </c>
    </row>
    <row r="82" spans="1:15" s="16" customFormat="1" ht="75" customHeight="1" x14ac:dyDescent="0.15">
      <c r="A82" s="59" t="s">
        <v>167</v>
      </c>
      <c r="B82" s="9" t="s">
        <v>172</v>
      </c>
      <c r="C82" s="12">
        <f t="shared" si="24"/>
        <v>159430.30598</v>
      </c>
      <c r="D82" s="90">
        <f t="shared" si="24"/>
        <v>56978.106</v>
      </c>
      <c r="E82" s="53">
        <v>155597.5</v>
      </c>
      <c r="F82" s="53">
        <v>55693.029560000003</v>
      </c>
      <c r="G82" s="53">
        <f>3590.3+242.50598</f>
        <v>3832.8059800000001</v>
      </c>
      <c r="H82" s="53">
        <f t="shared" ref="H82:I82" si="26">3590.3+242.50598</f>
        <v>3832.8059800000001</v>
      </c>
      <c r="I82" s="53">
        <f t="shared" si="26"/>
        <v>3832.8059800000001</v>
      </c>
      <c r="J82" s="53">
        <v>1285.07644</v>
      </c>
      <c r="K82" s="53"/>
      <c r="L82" s="53"/>
      <c r="M82" s="53"/>
      <c r="N82" s="53"/>
      <c r="O82" s="9" t="s">
        <v>291</v>
      </c>
    </row>
    <row r="83" spans="1:15" s="16" customFormat="1" ht="84.75" hidden="1" customHeight="1" x14ac:dyDescent="0.15">
      <c r="A83" s="60" t="s">
        <v>169</v>
      </c>
      <c r="B83" s="9" t="s">
        <v>177</v>
      </c>
      <c r="C83" s="12">
        <f t="shared" si="24"/>
        <v>0</v>
      </c>
      <c r="D83" s="53">
        <f t="shared" si="24"/>
        <v>0</v>
      </c>
      <c r="E83" s="53"/>
      <c r="F83" s="53"/>
      <c r="G83" s="53"/>
      <c r="H83" s="53"/>
      <c r="I83" s="53"/>
      <c r="J83" s="53"/>
      <c r="K83" s="53"/>
      <c r="L83" s="53"/>
      <c r="M83" s="53"/>
      <c r="N83" s="53"/>
      <c r="O83" s="79"/>
    </row>
    <row r="84" spans="1:15" s="16" customFormat="1" ht="57.75" hidden="1" customHeight="1" x14ac:dyDescent="0.15">
      <c r="A84" s="60" t="s">
        <v>171</v>
      </c>
      <c r="B84" s="9" t="s">
        <v>179</v>
      </c>
      <c r="C84" s="12">
        <f t="shared" si="24"/>
        <v>0</v>
      </c>
      <c r="D84" s="53">
        <f t="shared" si="24"/>
        <v>0</v>
      </c>
      <c r="E84" s="53"/>
      <c r="F84" s="53"/>
      <c r="G84" s="53"/>
      <c r="H84" s="53"/>
      <c r="I84" s="53"/>
      <c r="J84" s="53"/>
      <c r="K84" s="53"/>
      <c r="L84" s="53"/>
      <c r="M84" s="53"/>
      <c r="N84" s="53"/>
      <c r="O84" s="78"/>
    </row>
    <row r="85" spans="1:15" s="16" customFormat="1" ht="57.75" hidden="1" customHeight="1" x14ac:dyDescent="0.15">
      <c r="A85" s="61" t="s">
        <v>178</v>
      </c>
      <c r="B85" s="9" t="s">
        <v>186</v>
      </c>
      <c r="C85" s="12">
        <f t="shared" si="24"/>
        <v>0</v>
      </c>
      <c r="D85" s="53">
        <f t="shared" si="24"/>
        <v>0</v>
      </c>
      <c r="E85" s="53"/>
      <c r="F85" s="53"/>
      <c r="G85" s="53"/>
      <c r="H85" s="53"/>
      <c r="I85" s="53"/>
      <c r="J85" s="53"/>
      <c r="K85" s="53"/>
      <c r="L85" s="53"/>
      <c r="M85" s="53"/>
      <c r="N85" s="53"/>
      <c r="O85" s="78"/>
    </row>
    <row r="86" spans="1:15" s="16" customFormat="1" ht="57.75" hidden="1" customHeight="1" x14ac:dyDescent="0.15">
      <c r="A86" s="61" t="s">
        <v>180</v>
      </c>
      <c r="B86" s="9" t="s">
        <v>189</v>
      </c>
      <c r="C86" s="12">
        <f t="shared" si="24"/>
        <v>0</v>
      </c>
      <c r="D86" s="53">
        <f t="shared" si="24"/>
        <v>0</v>
      </c>
      <c r="E86" s="53"/>
      <c r="F86" s="53"/>
      <c r="G86" s="53"/>
      <c r="H86" s="53"/>
      <c r="I86" s="53"/>
      <c r="J86" s="53"/>
      <c r="K86" s="53"/>
      <c r="L86" s="53"/>
      <c r="M86" s="53"/>
      <c r="N86" s="53"/>
      <c r="O86" s="78"/>
    </row>
    <row r="87" spans="1:15" s="16" customFormat="1" ht="57.75" customHeight="1" x14ac:dyDescent="0.15">
      <c r="A87" s="61" t="s">
        <v>187</v>
      </c>
      <c r="B87" s="9" t="s">
        <v>190</v>
      </c>
      <c r="C87" s="12">
        <f t="shared" si="24"/>
        <v>23183.7</v>
      </c>
      <c r="D87" s="53">
        <f t="shared" si="24"/>
        <v>23183.7</v>
      </c>
      <c r="E87" s="53">
        <v>23183.7</v>
      </c>
      <c r="F87" s="53">
        <v>23183.7</v>
      </c>
      <c r="G87" s="53"/>
      <c r="H87" s="53"/>
      <c r="I87" s="53"/>
      <c r="J87" s="53"/>
      <c r="K87" s="53"/>
      <c r="L87" s="53"/>
      <c r="M87" s="53"/>
      <c r="N87" s="53"/>
      <c r="O87" s="9" t="s">
        <v>213</v>
      </c>
    </row>
    <row r="88" spans="1:15" s="16" customFormat="1" ht="57.75" hidden="1" customHeight="1" x14ac:dyDescent="0.15">
      <c r="A88" s="61" t="s">
        <v>188</v>
      </c>
      <c r="B88" s="9" t="s">
        <v>192</v>
      </c>
      <c r="C88" s="12">
        <f t="shared" si="24"/>
        <v>0</v>
      </c>
      <c r="D88" s="53">
        <f t="shared" si="24"/>
        <v>0</v>
      </c>
      <c r="E88" s="53"/>
      <c r="F88" s="53"/>
      <c r="G88" s="53"/>
      <c r="H88" s="53"/>
      <c r="I88" s="53"/>
      <c r="J88" s="53"/>
      <c r="K88" s="53"/>
      <c r="L88" s="53"/>
      <c r="M88" s="53"/>
      <c r="N88" s="53"/>
      <c r="O88" s="78"/>
    </row>
    <row r="89" spans="1:15" s="16" customFormat="1" ht="57.75" hidden="1" customHeight="1" x14ac:dyDescent="0.15">
      <c r="A89" s="62" t="s">
        <v>191</v>
      </c>
      <c r="B89" s="9" t="s">
        <v>194</v>
      </c>
      <c r="C89" s="12">
        <f t="shared" si="24"/>
        <v>0</v>
      </c>
      <c r="D89" s="53">
        <f t="shared" si="24"/>
        <v>0</v>
      </c>
      <c r="E89" s="53"/>
      <c r="F89" s="53"/>
      <c r="G89" s="53"/>
      <c r="H89" s="53"/>
      <c r="I89" s="53"/>
      <c r="J89" s="53"/>
      <c r="K89" s="53"/>
      <c r="L89" s="53"/>
      <c r="M89" s="53"/>
      <c r="N89" s="53"/>
      <c r="O89" s="78"/>
    </row>
    <row r="90" spans="1:15" s="16" customFormat="1" ht="57.75" customHeight="1" x14ac:dyDescent="0.15">
      <c r="A90" s="66" t="s">
        <v>191</v>
      </c>
      <c r="B90" s="9" t="s">
        <v>198</v>
      </c>
      <c r="C90" s="12">
        <f t="shared" ref="C90:D92" si="27">E90+I90+K90+M90</f>
        <v>3778.4</v>
      </c>
      <c r="D90" s="53">
        <f t="shared" si="27"/>
        <v>3778.4</v>
      </c>
      <c r="E90" s="53"/>
      <c r="F90" s="53"/>
      <c r="G90" s="53">
        <v>3778.4</v>
      </c>
      <c r="H90" s="53">
        <v>3778.4</v>
      </c>
      <c r="I90" s="53">
        <v>3778.4</v>
      </c>
      <c r="J90" s="53">
        <v>3778.4</v>
      </c>
      <c r="K90" s="53"/>
      <c r="L90" s="53"/>
      <c r="M90" s="53"/>
      <c r="N90" s="53"/>
      <c r="O90" s="9" t="s">
        <v>217</v>
      </c>
    </row>
    <row r="91" spans="1:15" s="16" customFormat="1" ht="57.75" customHeight="1" x14ac:dyDescent="0.15">
      <c r="A91" s="66" t="s">
        <v>193</v>
      </c>
      <c r="B91" s="9" t="s">
        <v>211</v>
      </c>
      <c r="C91" s="12">
        <f t="shared" si="27"/>
        <v>19301</v>
      </c>
      <c r="D91" s="53">
        <f t="shared" si="27"/>
        <v>11557.0288</v>
      </c>
      <c r="E91" s="53"/>
      <c r="F91" s="53"/>
      <c r="G91" s="53">
        <v>19301</v>
      </c>
      <c r="H91" s="53">
        <v>19301</v>
      </c>
      <c r="I91" s="53">
        <v>19301</v>
      </c>
      <c r="J91" s="53">
        <v>11557.0288</v>
      </c>
      <c r="K91" s="53"/>
      <c r="L91" s="53"/>
      <c r="M91" s="53"/>
      <c r="N91" s="53"/>
      <c r="O91" s="9" t="s">
        <v>285</v>
      </c>
    </row>
    <row r="92" spans="1:15" s="16" customFormat="1" ht="57.75" customHeight="1" x14ac:dyDescent="0.15">
      <c r="A92" s="66" t="s">
        <v>197</v>
      </c>
      <c r="B92" s="9" t="s">
        <v>200</v>
      </c>
      <c r="C92" s="12">
        <f t="shared" si="27"/>
        <v>13453.001469999999</v>
      </c>
      <c r="D92" s="53">
        <f t="shared" si="27"/>
        <v>2017.9502199999999</v>
      </c>
      <c r="E92" s="53"/>
      <c r="F92" s="53"/>
      <c r="G92" s="53">
        <v>13453.001469999999</v>
      </c>
      <c r="H92" s="53">
        <v>13453.001469999999</v>
      </c>
      <c r="I92" s="53">
        <v>13453.001469999999</v>
      </c>
      <c r="J92" s="53">
        <v>2017.9502199999999</v>
      </c>
      <c r="K92" s="53"/>
      <c r="L92" s="53"/>
      <c r="M92" s="53"/>
      <c r="N92" s="53"/>
      <c r="O92" s="9" t="s">
        <v>302</v>
      </c>
    </row>
    <row r="93" spans="1:15" s="16" customFormat="1" ht="57.75" customHeight="1" x14ac:dyDescent="0.15">
      <c r="A93" s="68" t="s">
        <v>199</v>
      </c>
      <c r="B93" s="9" t="s">
        <v>207</v>
      </c>
      <c r="C93" s="12">
        <f>E93+I93+K93+M93</f>
        <v>2381.5</v>
      </c>
      <c r="D93" s="53">
        <f t="shared" ref="D93" si="28">F93+J93+L93+N93</f>
        <v>0</v>
      </c>
      <c r="E93" s="53">
        <v>2165</v>
      </c>
      <c r="F93" s="53"/>
      <c r="G93" s="53">
        <v>216.5</v>
      </c>
      <c r="H93" s="53">
        <v>216.5</v>
      </c>
      <c r="I93" s="53">
        <v>216.5</v>
      </c>
      <c r="J93" s="53"/>
      <c r="K93" s="53"/>
      <c r="L93" s="53"/>
      <c r="M93" s="53"/>
      <c r="N93" s="53"/>
      <c r="O93" s="9" t="s">
        <v>210</v>
      </c>
    </row>
    <row r="94" spans="1:15" s="16" customFormat="1" ht="63" x14ac:dyDescent="0.15">
      <c r="A94" s="28" t="s">
        <v>44</v>
      </c>
      <c r="B94" s="24" t="s">
        <v>45</v>
      </c>
      <c r="C94" s="47">
        <f>C95+C96+C97</f>
        <v>116018.01591</v>
      </c>
      <c r="D94" s="47">
        <f t="shared" ref="D94:J94" si="29">D95+D96+D97</f>
        <v>57676.523690000002</v>
      </c>
      <c r="E94" s="47">
        <f t="shared" si="29"/>
        <v>0</v>
      </c>
      <c r="F94" s="47">
        <f t="shared" si="29"/>
        <v>0</v>
      </c>
      <c r="G94" s="47">
        <f t="shared" si="29"/>
        <v>23906.91591</v>
      </c>
      <c r="H94" s="47">
        <f t="shared" si="29"/>
        <v>23906.91591</v>
      </c>
      <c r="I94" s="47">
        <f t="shared" si="29"/>
        <v>23906.91591</v>
      </c>
      <c r="J94" s="47">
        <f t="shared" si="29"/>
        <v>4447.4222</v>
      </c>
      <c r="K94" s="47">
        <f>K95+K96+K97</f>
        <v>0</v>
      </c>
      <c r="L94" s="47">
        <f>L95+L96+L97</f>
        <v>0</v>
      </c>
      <c r="M94" s="47">
        <f>M95+M96+M97</f>
        <v>92111.1</v>
      </c>
      <c r="N94" s="47">
        <f>N95+N96+N97</f>
        <v>53229.101490000001</v>
      </c>
      <c r="O94" s="30"/>
    </row>
    <row r="95" spans="1:15" s="16" customFormat="1" ht="90" x14ac:dyDescent="0.15">
      <c r="A95" s="50" t="s">
        <v>46</v>
      </c>
      <c r="B95" s="5" t="s">
        <v>47</v>
      </c>
      <c r="C95" s="44">
        <f>E95+H95+K95+M95</f>
        <v>92111.1</v>
      </c>
      <c r="D95" s="44">
        <f>F95+J95+L95+N95</f>
        <v>53229.101490000001</v>
      </c>
      <c r="E95" s="44">
        <v>0</v>
      </c>
      <c r="F95" s="44">
        <v>0</v>
      </c>
      <c r="G95" s="44">
        <v>0</v>
      </c>
      <c r="H95" s="44">
        <v>0</v>
      </c>
      <c r="I95" s="44">
        <v>0</v>
      </c>
      <c r="J95" s="44">
        <v>0</v>
      </c>
      <c r="K95" s="44">
        <v>0</v>
      </c>
      <c r="L95" s="44">
        <v>0</v>
      </c>
      <c r="M95" s="44">
        <v>92111.1</v>
      </c>
      <c r="N95" s="70">
        <v>53229.101490000001</v>
      </c>
      <c r="O95" s="15" t="s">
        <v>267</v>
      </c>
    </row>
    <row r="96" spans="1:15" s="16" customFormat="1" ht="236.25" x14ac:dyDescent="0.15">
      <c r="A96" s="50" t="s">
        <v>83</v>
      </c>
      <c r="B96" s="5" t="s">
        <v>48</v>
      </c>
      <c r="C96" s="44">
        <f>E96+H96+K96+M96</f>
        <v>23858.465</v>
      </c>
      <c r="D96" s="44">
        <f>F96+J96+L96+N96</f>
        <v>4447.4222</v>
      </c>
      <c r="E96" s="44">
        <v>0</v>
      </c>
      <c r="F96" s="44">
        <v>0</v>
      </c>
      <c r="G96" s="69">
        <f>23253.465+605</f>
        <v>23858.465</v>
      </c>
      <c r="H96" s="69">
        <f t="shared" ref="H96:I96" si="30">23253.465+605</f>
        <v>23858.465</v>
      </c>
      <c r="I96" s="69">
        <f t="shared" si="30"/>
        <v>23858.465</v>
      </c>
      <c r="J96" s="81">
        <f>3842.4222+605</f>
        <v>4447.4222</v>
      </c>
      <c r="K96" s="44">
        <v>0</v>
      </c>
      <c r="L96" s="44">
        <v>0</v>
      </c>
      <c r="M96" s="44">
        <v>0</v>
      </c>
      <c r="N96" s="44">
        <v>0</v>
      </c>
      <c r="O96" s="67" t="s">
        <v>273</v>
      </c>
    </row>
    <row r="97" spans="1:15" s="16" customFormat="1" ht="82.5" customHeight="1" x14ac:dyDescent="0.15">
      <c r="A97" s="50" t="s">
        <v>152</v>
      </c>
      <c r="B97" s="9" t="s">
        <v>130</v>
      </c>
      <c r="C97" s="12">
        <f>E97+H97+K97+M97</f>
        <v>48.45091</v>
      </c>
      <c r="D97" s="53">
        <f>F97+J97</f>
        <v>0</v>
      </c>
      <c r="E97" s="53">
        <v>0</v>
      </c>
      <c r="F97" s="53">
        <v>0</v>
      </c>
      <c r="G97" s="53">
        <v>48.45091</v>
      </c>
      <c r="H97" s="53">
        <v>48.45091</v>
      </c>
      <c r="I97" s="53">
        <v>48.45091</v>
      </c>
      <c r="J97" s="53">
        <v>0</v>
      </c>
      <c r="K97" s="53">
        <v>0</v>
      </c>
      <c r="L97" s="53">
        <v>0</v>
      </c>
      <c r="M97" s="53">
        <v>0</v>
      </c>
      <c r="N97" s="53">
        <v>0</v>
      </c>
      <c r="O97" s="9" t="s">
        <v>303</v>
      </c>
    </row>
    <row r="98" spans="1:15" s="16" customFormat="1" ht="42" x14ac:dyDescent="0.15">
      <c r="A98" s="28" t="s">
        <v>49</v>
      </c>
      <c r="B98" s="24" t="s">
        <v>50</v>
      </c>
      <c r="C98" s="47">
        <f>C99+C100+C101+C102+C103+C104+C106+C107</f>
        <v>181129.367</v>
      </c>
      <c r="D98" s="47">
        <f t="shared" ref="D98:J98" si="31">D99+D100+D101+D102+D103+D104+D106+D107</f>
        <v>70882.678870000003</v>
      </c>
      <c r="E98" s="47">
        <f t="shared" si="31"/>
        <v>53460</v>
      </c>
      <c r="F98" s="47">
        <f t="shared" si="31"/>
        <v>22770</v>
      </c>
      <c r="G98" s="47">
        <f t="shared" si="31"/>
        <v>127669.367</v>
      </c>
      <c r="H98" s="47">
        <f>H99+H100+H101+H102+H103+H104+H106+H107</f>
        <v>127669.367</v>
      </c>
      <c r="I98" s="47">
        <f t="shared" si="31"/>
        <v>127669.367</v>
      </c>
      <c r="J98" s="47">
        <f t="shared" si="31"/>
        <v>48112.678869999996</v>
      </c>
      <c r="K98" s="47">
        <f>K99+K100+K101+K102+K103+K104</f>
        <v>0</v>
      </c>
      <c r="L98" s="47">
        <f>L99+L100+L101+L102+L103+L104</f>
        <v>0</v>
      </c>
      <c r="M98" s="47">
        <f>M99+M100+M101+M102+M103+M104</f>
        <v>0</v>
      </c>
      <c r="N98" s="47">
        <f>N99+N100+N101+N102+N103+N104</f>
        <v>0</v>
      </c>
      <c r="O98" s="31"/>
    </row>
    <row r="99" spans="1:15" s="16" customFormat="1" ht="56.25" x14ac:dyDescent="0.15">
      <c r="A99" s="50" t="s">
        <v>51</v>
      </c>
      <c r="B99" s="5" t="s">
        <v>52</v>
      </c>
      <c r="C99" s="44">
        <f>E99+H99+K99+M99</f>
        <v>66141.7</v>
      </c>
      <c r="D99" s="44">
        <f>F99+J99+L99+N99</f>
        <v>43000.565869999999</v>
      </c>
      <c r="E99" s="44">
        <v>0</v>
      </c>
      <c r="F99" s="44">
        <v>0</v>
      </c>
      <c r="G99" s="46">
        <v>66141.7</v>
      </c>
      <c r="H99" s="46">
        <v>66141.7</v>
      </c>
      <c r="I99" s="46">
        <v>66141.7</v>
      </c>
      <c r="J99" s="46">
        <v>43000.565869999999</v>
      </c>
      <c r="K99" s="44">
        <v>0</v>
      </c>
      <c r="L99" s="44">
        <v>0</v>
      </c>
      <c r="M99" s="44">
        <v>0</v>
      </c>
      <c r="N99" s="44">
        <v>0</v>
      </c>
      <c r="O99" s="15" t="s">
        <v>270</v>
      </c>
    </row>
    <row r="100" spans="1:15" s="16" customFormat="1" ht="45" x14ac:dyDescent="0.15">
      <c r="A100" s="50" t="s">
        <v>53</v>
      </c>
      <c r="B100" s="4" t="s">
        <v>54</v>
      </c>
      <c r="C100" s="44">
        <f>E100+H100+K100+M100</f>
        <v>3770.4670000000001</v>
      </c>
      <c r="D100" s="44">
        <f>F100+J100+L100+N100</f>
        <v>1820.577</v>
      </c>
      <c r="E100" s="44">
        <v>0</v>
      </c>
      <c r="F100" s="44">
        <v>0</v>
      </c>
      <c r="G100" s="46">
        <v>3770.4670000000001</v>
      </c>
      <c r="H100" s="46">
        <v>3770.4670000000001</v>
      </c>
      <c r="I100" s="46">
        <v>3770.4670000000001</v>
      </c>
      <c r="J100" s="46">
        <v>1820.577</v>
      </c>
      <c r="K100" s="44">
        <v>0</v>
      </c>
      <c r="L100" s="44">
        <v>0</v>
      </c>
      <c r="M100" s="44">
        <v>0</v>
      </c>
      <c r="N100" s="44">
        <v>0</v>
      </c>
      <c r="O100" s="67" t="s">
        <v>269</v>
      </c>
    </row>
    <row r="101" spans="1:15" s="16" customFormat="1" ht="48.75" customHeight="1" x14ac:dyDescent="0.15">
      <c r="A101" s="50" t="s">
        <v>55</v>
      </c>
      <c r="B101" s="4" t="s">
        <v>76</v>
      </c>
      <c r="C101" s="44">
        <f>E101+H101+K101+M101</f>
        <v>2316.8000000000002</v>
      </c>
      <c r="D101" s="44">
        <f>F101+J101+L101+N101</f>
        <v>1762.136</v>
      </c>
      <c r="E101" s="44">
        <v>0</v>
      </c>
      <c r="F101" s="44">
        <v>0</v>
      </c>
      <c r="G101" s="46">
        <v>2316.8000000000002</v>
      </c>
      <c r="H101" s="46">
        <v>2316.8000000000002</v>
      </c>
      <c r="I101" s="46">
        <v>2316.8000000000002</v>
      </c>
      <c r="J101" s="46">
        <v>1762.136</v>
      </c>
      <c r="K101" s="44">
        <v>0</v>
      </c>
      <c r="L101" s="44">
        <v>0</v>
      </c>
      <c r="M101" s="44">
        <v>0</v>
      </c>
      <c r="N101" s="44">
        <v>0</v>
      </c>
      <c r="O101" s="67" t="s">
        <v>271</v>
      </c>
    </row>
    <row r="102" spans="1:15" s="16" customFormat="1" ht="45" x14ac:dyDescent="0.15">
      <c r="A102" s="50" t="s">
        <v>57</v>
      </c>
      <c r="B102" s="5" t="s">
        <v>56</v>
      </c>
      <c r="C102" s="44">
        <f>E102+H102+K102+M102</f>
        <v>1500</v>
      </c>
      <c r="D102" s="44">
        <f>F102+J102+L102+N102</f>
        <v>1299.4000000000001</v>
      </c>
      <c r="E102" s="44">
        <v>0</v>
      </c>
      <c r="F102" s="44">
        <v>0</v>
      </c>
      <c r="G102" s="46">
        <v>1500</v>
      </c>
      <c r="H102" s="46">
        <v>1500</v>
      </c>
      <c r="I102" s="46">
        <v>1500</v>
      </c>
      <c r="J102" s="46">
        <v>1299.4000000000001</v>
      </c>
      <c r="K102" s="44">
        <v>0</v>
      </c>
      <c r="L102" s="44">
        <v>0</v>
      </c>
      <c r="M102" s="44">
        <v>0</v>
      </c>
      <c r="N102" s="44">
        <v>0</v>
      </c>
      <c r="O102" s="67" t="s">
        <v>315</v>
      </c>
    </row>
    <row r="103" spans="1:15" s="16" customFormat="1" ht="140.25" customHeight="1" x14ac:dyDescent="0.15">
      <c r="A103" s="50" t="s">
        <v>84</v>
      </c>
      <c r="B103" s="7" t="s">
        <v>201</v>
      </c>
      <c r="C103" s="44">
        <f>E103+H103+K103+M103</f>
        <v>54000</v>
      </c>
      <c r="D103" s="44">
        <f>F103+J103+L103+N103</f>
        <v>23000</v>
      </c>
      <c r="E103" s="46">
        <v>53460</v>
      </c>
      <c r="F103" s="46">
        <v>22770</v>
      </c>
      <c r="G103" s="46">
        <v>540</v>
      </c>
      <c r="H103" s="46">
        <v>540</v>
      </c>
      <c r="I103" s="46">
        <v>540</v>
      </c>
      <c r="J103" s="46">
        <v>230</v>
      </c>
      <c r="K103" s="44">
        <v>0</v>
      </c>
      <c r="L103" s="44">
        <v>0</v>
      </c>
      <c r="M103" s="44">
        <v>0</v>
      </c>
      <c r="N103" s="44">
        <v>0</v>
      </c>
      <c r="O103" s="67" t="s">
        <v>314</v>
      </c>
    </row>
    <row r="104" spans="1:15" s="16" customFormat="1" ht="90" hidden="1" x14ac:dyDescent="0.2">
      <c r="A104" s="32" t="s">
        <v>118</v>
      </c>
      <c r="B104" s="33" t="s">
        <v>119</v>
      </c>
      <c r="C104" s="35">
        <f>C105</f>
        <v>0</v>
      </c>
      <c r="D104" s="54">
        <f t="shared" ref="D104:J104" si="32">D105</f>
        <v>0</v>
      </c>
      <c r="E104" s="54">
        <f t="shared" si="32"/>
        <v>0</v>
      </c>
      <c r="F104" s="54">
        <f t="shared" si="32"/>
        <v>0</v>
      </c>
      <c r="G104" s="54">
        <f t="shared" si="32"/>
        <v>0</v>
      </c>
      <c r="H104" s="54">
        <f t="shared" si="32"/>
        <v>0</v>
      </c>
      <c r="I104" s="54">
        <f t="shared" si="32"/>
        <v>0</v>
      </c>
      <c r="J104" s="54">
        <f t="shared" si="32"/>
        <v>0</v>
      </c>
      <c r="K104" s="44">
        <v>0</v>
      </c>
      <c r="L104" s="44">
        <v>0</v>
      </c>
      <c r="M104" s="44">
        <v>0</v>
      </c>
      <c r="N104" s="44">
        <v>0</v>
      </c>
      <c r="O104" s="77"/>
    </row>
    <row r="105" spans="1:15" s="16" customFormat="1" ht="45" hidden="1" x14ac:dyDescent="0.2">
      <c r="A105" s="50" t="s">
        <v>181</v>
      </c>
      <c r="B105" s="14" t="s">
        <v>75</v>
      </c>
      <c r="C105" s="12">
        <f>E105+H105+K105+M105</f>
        <v>0</v>
      </c>
      <c r="D105" s="53">
        <f>F105+J105+L105+N105</f>
        <v>0</v>
      </c>
      <c r="E105" s="53"/>
      <c r="F105" s="53"/>
      <c r="G105" s="53"/>
      <c r="H105" s="53"/>
      <c r="I105" s="53"/>
      <c r="J105" s="53"/>
      <c r="K105" s="44">
        <v>0</v>
      </c>
      <c r="L105" s="44">
        <v>0</v>
      </c>
      <c r="M105" s="44">
        <v>0</v>
      </c>
      <c r="N105" s="44">
        <v>0</v>
      </c>
      <c r="O105" s="9"/>
    </row>
    <row r="106" spans="1:15" s="16" customFormat="1" ht="150" customHeight="1" x14ac:dyDescent="0.15">
      <c r="A106" s="60" t="s">
        <v>182</v>
      </c>
      <c r="B106" s="9" t="s">
        <v>183</v>
      </c>
      <c r="C106" s="12">
        <f>E106+H106+K106+M106</f>
        <v>46600</v>
      </c>
      <c r="D106" s="53">
        <f>F106+J106+L106+N106</f>
        <v>0</v>
      </c>
      <c r="E106" s="53">
        <v>0</v>
      </c>
      <c r="F106" s="53">
        <v>0</v>
      </c>
      <c r="G106" s="53">
        <v>46600</v>
      </c>
      <c r="H106" s="53">
        <v>46600</v>
      </c>
      <c r="I106" s="53">
        <v>46600</v>
      </c>
      <c r="J106" s="53">
        <v>0</v>
      </c>
      <c r="K106" s="44">
        <v>0</v>
      </c>
      <c r="L106" s="44">
        <v>0</v>
      </c>
      <c r="M106" s="44">
        <v>0</v>
      </c>
      <c r="N106" s="44">
        <v>0</v>
      </c>
      <c r="O106" s="9" t="s">
        <v>202</v>
      </c>
    </row>
    <row r="107" spans="1:15" s="16" customFormat="1" ht="78.75" x14ac:dyDescent="0.15">
      <c r="A107" s="60" t="s">
        <v>184</v>
      </c>
      <c r="B107" s="9" t="s">
        <v>185</v>
      </c>
      <c r="C107" s="12">
        <f>E107+H107+K107+M107</f>
        <v>6800.4</v>
      </c>
      <c r="D107" s="53">
        <f>F107+J107+L107+N107</f>
        <v>0</v>
      </c>
      <c r="E107" s="53">
        <v>0</v>
      </c>
      <c r="F107" s="53">
        <v>0</v>
      </c>
      <c r="G107" s="53">
        <v>6800.4</v>
      </c>
      <c r="H107" s="53">
        <v>6800.4</v>
      </c>
      <c r="I107" s="53">
        <v>6800.4</v>
      </c>
      <c r="J107" s="53">
        <v>0</v>
      </c>
      <c r="K107" s="44">
        <v>0</v>
      </c>
      <c r="L107" s="44">
        <v>0</v>
      </c>
      <c r="M107" s="44">
        <v>0</v>
      </c>
      <c r="N107" s="44">
        <v>0</v>
      </c>
      <c r="O107" s="9" t="s">
        <v>214</v>
      </c>
    </row>
    <row r="108" spans="1:15" s="16" customFormat="1" ht="52.5" x14ac:dyDescent="0.15">
      <c r="A108" s="28" t="s">
        <v>58</v>
      </c>
      <c r="B108" s="29" t="s">
        <v>59</v>
      </c>
      <c r="C108" s="47">
        <f>C109</f>
        <v>0</v>
      </c>
      <c r="D108" s="47">
        <f t="shared" ref="D108:J108" si="33">D109</f>
        <v>0</v>
      </c>
      <c r="E108" s="47">
        <f t="shared" si="33"/>
        <v>0</v>
      </c>
      <c r="F108" s="47">
        <f t="shared" si="33"/>
        <v>0</v>
      </c>
      <c r="G108" s="47">
        <f t="shared" si="33"/>
        <v>0</v>
      </c>
      <c r="H108" s="47">
        <f t="shared" si="33"/>
        <v>0</v>
      </c>
      <c r="I108" s="47">
        <f t="shared" si="33"/>
        <v>0</v>
      </c>
      <c r="J108" s="47">
        <f t="shared" si="33"/>
        <v>0</v>
      </c>
      <c r="K108" s="47">
        <f>K109</f>
        <v>0</v>
      </c>
      <c r="L108" s="47">
        <f>L109</f>
        <v>0</v>
      </c>
      <c r="M108" s="47">
        <f>M109</f>
        <v>0</v>
      </c>
      <c r="N108" s="47">
        <f>N109</f>
        <v>0</v>
      </c>
      <c r="O108" s="31"/>
    </row>
    <row r="109" spans="1:15" s="16" customFormat="1" ht="45" x14ac:dyDescent="0.15">
      <c r="A109" s="50" t="s">
        <v>60</v>
      </c>
      <c r="B109" s="7" t="s">
        <v>61</v>
      </c>
      <c r="C109" s="44">
        <f>E109+H109+K109+M109</f>
        <v>0</v>
      </c>
      <c r="D109" s="44">
        <f>F109+J109+L109+N109</f>
        <v>0</v>
      </c>
      <c r="E109" s="44">
        <v>0</v>
      </c>
      <c r="F109" s="44">
        <v>0</v>
      </c>
      <c r="G109" s="44">
        <v>0</v>
      </c>
      <c r="H109" s="44">
        <v>0</v>
      </c>
      <c r="I109" s="44">
        <v>0</v>
      </c>
      <c r="J109" s="44">
        <v>0</v>
      </c>
      <c r="K109" s="44">
        <v>0</v>
      </c>
      <c r="L109" s="44">
        <v>0</v>
      </c>
      <c r="M109" s="44">
        <v>0</v>
      </c>
      <c r="N109" s="44">
        <v>0</v>
      </c>
      <c r="O109" s="15"/>
    </row>
    <row r="110" spans="1:15" s="16" customFormat="1" ht="42" x14ac:dyDescent="0.15">
      <c r="A110" s="28" t="s">
        <v>62</v>
      </c>
      <c r="B110" s="29" t="s">
        <v>63</v>
      </c>
      <c r="C110" s="47">
        <f>C111</f>
        <v>32550.808079999999</v>
      </c>
      <c r="D110" s="47">
        <f t="shared" ref="D110:J111" si="34">D111</f>
        <v>0</v>
      </c>
      <c r="E110" s="47">
        <f t="shared" si="34"/>
        <v>32225.3</v>
      </c>
      <c r="F110" s="47">
        <f t="shared" si="34"/>
        <v>0</v>
      </c>
      <c r="G110" s="47">
        <f t="shared" si="34"/>
        <v>325.50808000000001</v>
      </c>
      <c r="H110" s="47">
        <f t="shared" si="34"/>
        <v>325.50808000000001</v>
      </c>
      <c r="I110" s="47">
        <f t="shared" si="34"/>
        <v>325.50808000000001</v>
      </c>
      <c r="J110" s="47">
        <f t="shared" si="34"/>
        <v>0</v>
      </c>
      <c r="K110" s="47">
        <f t="shared" ref="K110:N111" si="35">K111</f>
        <v>0</v>
      </c>
      <c r="L110" s="47">
        <f t="shared" si="35"/>
        <v>0</v>
      </c>
      <c r="M110" s="47">
        <f t="shared" si="35"/>
        <v>0</v>
      </c>
      <c r="N110" s="47">
        <f t="shared" si="35"/>
        <v>0</v>
      </c>
      <c r="O110" s="30"/>
    </row>
    <row r="111" spans="1:15" s="16" customFormat="1" ht="44.25" customHeight="1" x14ac:dyDescent="0.2">
      <c r="A111" s="32" t="s">
        <v>72</v>
      </c>
      <c r="B111" s="33" t="s">
        <v>120</v>
      </c>
      <c r="C111" s="35">
        <f>E111+H111+K111+M111</f>
        <v>32550.808079999999</v>
      </c>
      <c r="D111" s="54">
        <f>D112</f>
        <v>0</v>
      </c>
      <c r="E111" s="54">
        <f t="shared" si="34"/>
        <v>32225.3</v>
      </c>
      <c r="F111" s="54">
        <f t="shared" si="34"/>
        <v>0</v>
      </c>
      <c r="G111" s="54">
        <f t="shared" si="34"/>
        <v>325.50808000000001</v>
      </c>
      <c r="H111" s="54">
        <f t="shared" si="34"/>
        <v>325.50808000000001</v>
      </c>
      <c r="I111" s="54">
        <f t="shared" si="34"/>
        <v>325.50808000000001</v>
      </c>
      <c r="J111" s="54">
        <f t="shared" si="34"/>
        <v>0</v>
      </c>
      <c r="K111" s="54">
        <f t="shared" si="35"/>
        <v>0</v>
      </c>
      <c r="L111" s="54">
        <f t="shared" si="35"/>
        <v>0</v>
      </c>
      <c r="M111" s="54">
        <f t="shared" si="35"/>
        <v>0</v>
      </c>
      <c r="N111" s="54">
        <f t="shared" si="35"/>
        <v>0</v>
      </c>
      <c r="O111" s="57"/>
    </row>
    <row r="112" spans="1:15" s="16" customFormat="1" ht="56.25" customHeight="1" x14ac:dyDescent="0.15">
      <c r="A112" s="50" t="s">
        <v>74</v>
      </c>
      <c r="B112" s="9" t="s">
        <v>73</v>
      </c>
      <c r="C112" s="12">
        <f>E112+H112+K112+M112</f>
        <v>32550.808079999999</v>
      </c>
      <c r="D112" s="53">
        <f>F112+J112+L112+N112</f>
        <v>0</v>
      </c>
      <c r="E112" s="53">
        <v>32225.3</v>
      </c>
      <c r="F112" s="53">
        <v>0</v>
      </c>
      <c r="G112" s="53">
        <v>325.50808000000001</v>
      </c>
      <c r="H112" s="53">
        <v>325.50808000000001</v>
      </c>
      <c r="I112" s="53">
        <v>325.50808000000001</v>
      </c>
      <c r="J112" s="53">
        <v>0</v>
      </c>
      <c r="K112" s="53">
        <v>0</v>
      </c>
      <c r="L112" s="53">
        <v>0</v>
      </c>
      <c r="M112" s="53">
        <v>0</v>
      </c>
      <c r="N112" s="53">
        <v>0</v>
      </c>
      <c r="O112" s="9" t="s">
        <v>284</v>
      </c>
    </row>
    <row r="113" spans="1:15" s="16" customFormat="1" ht="63" x14ac:dyDescent="0.15">
      <c r="A113" s="23" t="s">
        <v>64</v>
      </c>
      <c r="B113" s="24" t="s">
        <v>65</v>
      </c>
      <c r="C113" s="47">
        <f>C114</f>
        <v>3032691.5559999999</v>
      </c>
      <c r="D113" s="47">
        <f t="shared" ref="D113:J113" si="36">D114</f>
        <v>1516345.7819999999</v>
      </c>
      <c r="E113" s="47">
        <f t="shared" si="36"/>
        <v>0</v>
      </c>
      <c r="F113" s="47">
        <f t="shared" si="36"/>
        <v>0</v>
      </c>
      <c r="G113" s="47">
        <f t="shared" si="36"/>
        <v>3032691.5559999999</v>
      </c>
      <c r="H113" s="47">
        <f t="shared" si="36"/>
        <v>3032691.5559999999</v>
      </c>
      <c r="I113" s="47">
        <f t="shared" si="36"/>
        <v>3032691.5559999999</v>
      </c>
      <c r="J113" s="47">
        <f t="shared" si="36"/>
        <v>1516345.7819999999</v>
      </c>
      <c r="K113" s="47">
        <f>K114</f>
        <v>0</v>
      </c>
      <c r="L113" s="47">
        <f>L114</f>
        <v>0</v>
      </c>
      <c r="M113" s="47">
        <f>M114</f>
        <v>0</v>
      </c>
      <c r="N113" s="47">
        <f>N114</f>
        <v>0</v>
      </c>
      <c r="O113" s="25"/>
    </row>
    <row r="114" spans="1:15" s="16" customFormat="1" ht="45" x14ac:dyDescent="0.15">
      <c r="A114" s="50" t="s">
        <v>66</v>
      </c>
      <c r="B114" s="5" t="s">
        <v>67</v>
      </c>
      <c r="C114" s="44">
        <f>E114+H114+K114+M114</f>
        <v>3032691.5559999999</v>
      </c>
      <c r="D114" s="44">
        <f>F114+J114+L114+N114</f>
        <v>1516345.7819999999</v>
      </c>
      <c r="E114" s="44">
        <v>0</v>
      </c>
      <c r="F114" s="44">
        <v>0</v>
      </c>
      <c r="G114" s="44">
        <v>3032691.5559999999</v>
      </c>
      <c r="H114" s="44">
        <v>3032691.5559999999</v>
      </c>
      <c r="I114" s="44">
        <v>3032691.5559999999</v>
      </c>
      <c r="J114" s="44">
        <v>1516345.7819999999</v>
      </c>
      <c r="K114" s="44">
        <v>0</v>
      </c>
      <c r="L114" s="44">
        <v>0</v>
      </c>
      <c r="M114" s="44">
        <v>0</v>
      </c>
      <c r="N114" s="44">
        <v>0</v>
      </c>
      <c r="O114" s="67" t="s">
        <v>283</v>
      </c>
    </row>
    <row r="115" spans="1:15" s="16" customFormat="1" ht="101.25" x14ac:dyDescent="0.15">
      <c r="A115" s="50" t="s">
        <v>68</v>
      </c>
      <c r="B115" s="5" t="s">
        <v>69</v>
      </c>
      <c r="C115" s="44">
        <f>E115+H115+K115+M115</f>
        <v>171023.4</v>
      </c>
      <c r="D115" s="44">
        <f>F115+J115+L115+N115</f>
        <v>79341.205600000001</v>
      </c>
      <c r="E115" s="44">
        <v>0</v>
      </c>
      <c r="F115" s="44">
        <v>0</v>
      </c>
      <c r="G115" s="44">
        <v>0</v>
      </c>
      <c r="H115" s="44">
        <v>0</v>
      </c>
      <c r="I115" s="44">
        <v>0</v>
      </c>
      <c r="J115" s="44">
        <v>0</v>
      </c>
      <c r="K115" s="44">
        <v>0</v>
      </c>
      <c r="L115" s="44">
        <v>0</v>
      </c>
      <c r="M115" s="44">
        <v>171023.4</v>
      </c>
      <c r="N115" s="71">
        <v>79341.205600000001</v>
      </c>
      <c r="O115" s="67" t="s">
        <v>268</v>
      </c>
    </row>
    <row r="116" spans="1:15" s="8" customFormat="1" x14ac:dyDescent="0.25">
      <c r="A116" s="23"/>
      <c r="B116" s="26" t="s">
        <v>125</v>
      </c>
      <c r="C116" s="48">
        <f>E116+H116+M116</f>
        <v>14020244.24509</v>
      </c>
      <c r="D116" s="48">
        <f t="shared" ref="D116:N116" si="37">D7+D94+D98+D108+D110+D113</f>
        <v>5940683.0289373407</v>
      </c>
      <c r="E116" s="48">
        <f t="shared" si="37"/>
        <v>1224519.3865</v>
      </c>
      <c r="F116" s="48">
        <f t="shared" si="37"/>
        <v>508424.48981</v>
      </c>
      <c r="G116" s="48">
        <f t="shared" si="37"/>
        <v>5359923.1905899998</v>
      </c>
      <c r="H116" s="48">
        <f t="shared" si="37"/>
        <v>5359923.1905899998</v>
      </c>
      <c r="I116" s="48">
        <f t="shared" si="37"/>
        <v>5359923.1905899998</v>
      </c>
      <c r="J116" s="48">
        <f t="shared" si="37"/>
        <v>2778106.7687099995</v>
      </c>
      <c r="K116" s="48">
        <f t="shared" si="37"/>
        <v>0</v>
      </c>
      <c r="L116" s="48">
        <f t="shared" si="37"/>
        <v>0</v>
      </c>
      <c r="M116" s="48">
        <f t="shared" si="37"/>
        <v>7435801.6679999996</v>
      </c>
      <c r="N116" s="48">
        <f t="shared" si="37"/>
        <v>2654151.7704173401</v>
      </c>
      <c r="O116" s="27"/>
    </row>
    <row r="117" spans="1:15" s="8" customFormat="1" x14ac:dyDescent="0.25">
      <c r="A117" s="17"/>
      <c r="B117" s="22"/>
      <c r="C117" s="49"/>
      <c r="D117" s="75">
        <f>D116*100/C116</f>
        <v>42.372179293651143</v>
      </c>
      <c r="E117" s="55"/>
      <c r="F117" s="55">
        <f>F116*100/E116</f>
        <v>41.520329969067419</v>
      </c>
      <c r="G117" s="55"/>
      <c r="H117" s="55"/>
      <c r="I117" s="55"/>
      <c r="J117" s="55">
        <f>J116*100/I116</f>
        <v>51.831092907960048</v>
      </c>
      <c r="K117" s="55"/>
      <c r="L117" s="55"/>
      <c r="M117" s="55"/>
      <c r="N117" s="55">
        <f>N116*100/M116</f>
        <v>35.694224898970774</v>
      </c>
      <c r="O117" s="11"/>
    </row>
    <row r="118" spans="1:15" s="8" customFormat="1" x14ac:dyDescent="0.25">
      <c r="A118" s="17" t="s">
        <v>165</v>
      </c>
      <c r="B118" s="22" t="s">
        <v>251</v>
      </c>
      <c r="C118" s="49"/>
      <c r="D118" s="75">
        <f>F116+J116</f>
        <v>3286531.2585199997</v>
      </c>
      <c r="E118" s="55"/>
      <c r="F118" s="55"/>
      <c r="G118" s="55"/>
      <c r="H118" s="55"/>
      <c r="I118" s="55"/>
      <c r="J118" s="55"/>
      <c r="K118" s="55"/>
      <c r="L118" s="55"/>
      <c r="M118" s="55"/>
      <c r="N118" s="55"/>
      <c r="O118" s="11"/>
    </row>
    <row r="119" spans="1:15" s="8" customFormat="1" x14ac:dyDescent="0.25">
      <c r="A119" s="17"/>
      <c r="B119" s="22"/>
      <c r="C119" s="49"/>
      <c r="D119" s="75"/>
      <c r="E119" s="55"/>
      <c r="F119" s="55"/>
      <c r="G119" s="55"/>
      <c r="H119" s="55"/>
      <c r="I119" s="55"/>
      <c r="J119" s="55"/>
      <c r="K119" s="55"/>
      <c r="L119" s="55"/>
      <c r="M119" s="55"/>
      <c r="N119" s="55"/>
      <c r="O119" s="11"/>
    </row>
    <row r="120" spans="1:15" s="8" customFormat="1" x14ac:dyDescent="0.25">
      <c r="A120" s="17"/>
      <c r="B120" s="22"/>
      <c r="C120" s="49"/>
      <c r="D120" s="75"/>
      <c r="E120" s="55"/>
      <c r="F120" s="55"/>
      <c r="G120" s="55"/>
      <c r="H120" s="55"/>
      <c r="I120" s="55"/>
      <c r="J120" s="55"/>
      <c r="K120" s="55"/>
      <c r="L120" s="55"/>
      <c r="M120" s="55"/>
      <c r="N120" s="55"/>
      <c r="O120" s="11"/>
    </row>
    <row r="121" spans="1:15" s="8" customFormat="1" x14ac:dyDescent="0.25">
      <c r="A121" s="17"/>
      <c r="B121" s="22"/>
      <c r="C121" s="49"/>
      <c r="D121" s="75"/>
      <c r="E121" s="55"/>
      <c r="F121" s="55"/>
      <c r="G121" s="55"/>
      <c r="H121" s="55"/>
      <c r="I121" s="55"/>
      <c r="J121" s="55"/>
      <c r="K121" s="55"/>
      <c r="L121" s="55"/>
      <c r="M121" s="55"/>
      <c r="N121" s="55"/>
      <c r="O121" s="11"/>
    </row>
    <row r="122" spans="1:15" s="8" customFormat="1" x14ac:dyDescent="0.25">
      <c r="A122" s="17"/>
      <c r="B122" s="22"/>
      <c r="C122" s="49"/>
      <c r="D122" s="75"/>
      <c r="E122" s="55"/>
      <c r="F122" s="55"/>
      <c r="G122" s="55"/>
      <c r="H122" s="55"/>
      <c r="I122" s="55"/>
      <c r="J122" s="55"/>
      <c r="K122" s="55"/>
      <c r="L122" s="55"/>
      <c r="M122" s="55"/>
      <c r="N122" s="55"/>
      <c r="O122" s="11"/>
    </row>
    <row r="123" spans="1:15" s="8" customFormat="1" x14ac:dyDescent="0.25">
      <c r="A123" s="17"/>
      <c r="B123" s="22"/>
      <c r="C123" s="49"/>
      <c r="D123" s="75"/>
      <c r="E123" s="55"/>
      <c r="F123" s="55"/>
      <c r="G123" s="55"/>
      <c r="H123" s="55"/>
      <c r="I123" s="55"/>
      <c r="J123" s="55"/>
      <c r="K123" s="55"/>
      <c r="L123" s="55"/>
      <c r="M123" s="55"/>
      <c r="N123" s="55"/>
      <c r="O123" s="11"/>
    </row>
    <row r="124" spans="1:15" s="8" customFormat="1" x14ac:dyDescent="0.25">
      <c r="A124" s="17"/>
      <c r="B124" s="22"/>
      <c r="C124" s="49"/>
      <c r="D124" s="75"/>
      <c r="E124" s="55"/>
      <c r="F124" s="55"/>
      <c r="G124" s="55"/>
      <c r="H124" s="55"/>
      <c r="I124" s="55"/>
      <c r="J124" s="55"/>
      <c r="K124" s="55"/>
      <c r="L124" s="55"/>
      <c r="M124" s="55"/>
      <c r="N124" s="55"/>
      <c r="O124" s="11"/>
    </row>
    <row r="125" spans="1:15" s="8" customFormat="1" x14ac:dyDescent="0.25">
      <c r="A125" s="17"/>
      <c r="B125" s="22"/>
      <c r="C125" s="49"/>
      <c r="D125" s="75"/>
      <c r="E125" s="55"/>
      <c r="F125" s="55"/>
      <c r="G125" s="55"/>
      <c r="H125" s="55"/>
      <c r="I125" s="55"/>
      <c r="J125" s="55"/>
      <c r="K125" s="55"/>
      <c r="L125" s="55"/>
      <c r="M125" s="55"/>
      <c r="N125" s="55"/>
      <c r="O125" s="11"/>
    </row>
    <row r="126" spans="1:15" s="8" customFormat="1" x14ac:dyDescent="0.25">
      <c r="A126" s="17"/>
      <c r="B126" s="22"/>
      <c r="C126" s="49"/>
      <c r="D126" s="75"/>
      <c r="E126" s="55"/>
      <c r="F126" s="55"/>
      <c r="G126" s="55"/>
      <c r="H126" s="55"/>
      <c r="I126" s="55"/>
      <c r="J126" s="55"/>
      <c r="K126" s="55"/>
      <c r="L126" s="55"/>
      <c r="M126" s="55"/>
      <c r="N126" s="55"/>
      <c r="O126" s="11"/>
    </row>
    <row r="127" spans="1:15" s="8" customFormat="1" x14ac:dyDescent="0.25">
      <c r="A127" s="17"/>
      <c r="B127" s="22"/>
      <c r="C127" s="49"/>
      <c r="D127" s="75"/>
      <c r="E127" s="55"/>
      <c r="F127" s="55"/>
      <c r="G127" s="55"/>
      <c r="H127" s="55"/>
      <c r="I127" s="55"/>
      <c r="J127" s="55"/>
      <c r="K127" s="55"/>
      <c r="L127" s="55"/>
      <c r="M127" s="55"/>
      <c r="N127" s="55"/>
      <c r="O127" s="11"/>
    </row>
    <row r="128" spans="1:15" s="8" customFormat="1" x14ac:dyDescent="0.25">
      <c r="A128" s="17"/>
      <c r="B128" s="22"/>
      <c r="C128" s="49"/>
      <c r="D128" s="75"/>
      <c r="E128" s="55"/>
      <c r="F128" s="55"/>
      <c r="G128" s="55"/>
      <c r="H128" s="55"/>
      <c r="I128" s="55"/>
      <c r="J128" s="55"/>
      <c r="K128" s="55"/>
      <c r="L128" s="55"/>
      <c r="M128" s="55"/>
      <c r="N128" s="55"/>
      <c r="O128" s="11"/>
    </row>
    <row r="129" spans="1:15" s="8" customFormat="1" x14ac:dyDescent="0.25">
      <c r="A129" s="17"/>
      <c r="B129" s="22"/>
      <c r="C129" s="49"/>
      <c r="D129" s="75"/>
      <c r="E129" s="55"/>
      <c r="F129" s="55"/>
      <c r="G129" s="55"/>
      <c r="H129" s="55"/>
      <c r="I129" s="55"/>
      <c r="J129" s="55"/>
      <c r="K129" s="55"/>
      <c r="L129" s="55"/>
      <c r="M129" s="55"/>
      <c r="N129" s="55"/>
      <c r="O129" s="11"/>
    </row>
    <row r="130" spans="1:15" s="8" customFormat="1" x14ac:dyDescent="0.25">
      <c r="A130" s="17"/>
      <c r="B130" s="22"/>
      <c r="C130" s="49"/>
      <c r="D130" s="75"/>
      <c r="E130" s="55"/>
      <c r="F130" s="55"/>
      <c r="G130" s="55"/>
      <c r="H130" s="55"/>
      <c r="I130" s="55"/>
      <c r="J130" s="55"/>
      <c r="K130" s="55"/>
      <c r="L130" s="55"/>
      <c r="M130" s="55"/>
      <c r="N130" s="55"/>
      <c r="O130" s="11"/>
    </row>
    <row r="131" spans="1:15" s="8" customFormat="1" x14ac:dyDescent="0.25">
      <c r="A131" s="17"/>
      <c r="B131" s="22"/>
      <c r="C131" s="49"/>
      <c r="D131" s="75"/>
      <c r="E131" s="55"/>
      <c r="F131" s="55"/>
      <c r="G131" s="55"/>
      <c r="H131" s="55"/>
      <c r="I131" s="55"/>
      <c r="J131" s="55"/>
      <c r="K131" s="55"/>
      <c r="L131" s="55"/>
      <c r="M131" s="55"/>
      <c r="N131" s="55"/>
      <c r="O131" s="11"/>
    </row>
    <row r="132" spans="1:15" s="8" customFormat="1" x14ac:dyDescent="0.25">
      <c r="A132" s="17"/>
      <c r="B132" s="22"/>
      <c r="C132" s="49"/>
      <c r="D132" s="75"/>
      <c r="E132" s="55"/>
      <c r="F132" s="55"/>
      <c r="G132" s="55"/>
      <c r="H132" s="55"/>
      <c r="I132" s="55"/>
      <c r="J132" s="55"/>
      <c r="K132" s="55"/>
      <c r="L132" s="55"/>
      <c r="M132" s="55"/>
      <c r="N132" s="55"/>
      <c r="O132" s="11"/>
    </row>
    <row r="133" spans="1:15" s="8" customFormat="1" x14ac:dyDescent="0.25">
      <c r="A133" s="17"/>
      <c r="B133" s="22"/>
      <c r="C133" s="49"/>
      <c r="D133" s="75"/>
      <c r="E133" s="55"/>
      <c r="F133" s="55"/>
      <c r="G133" s="55"/>
      <c r="H133" s="55"/>
      <c r="I133" s="55"/>
      <c r="J133" s="55"/>
      <c r="K133" s="55"/>
      <c r="L133" s="55"/>
      <c r="M133" s="55"/>
      <c r="N133" s="55"/>
      <c r="O133" s="11"/>
    </row>
    <row r="134" spans="1:15" s="8" customFormat="1" x14ac:dyDescent="0.25">
      <c r="A134" s="17"/>
      <c r="B134" s="22"/>
      <c r="C134" s="49"/>
      <c r="D134" s="75"/>
      <c r="E134" s="55"/>
      <c r="F134" s="55"/>
      <c r="G134" s="55"/>
      <c r="H134" s="55"/>
      <c r="I134" s="55"/>
      <c r="J134" s="55"/>
      <c r="K134" s="55"/>
      <c r="L134" s="55"/>
      <c r="M134" s="55"/>
      <c r="N134" s="55"/>
      <c r="O134" s="11"/>
    </row>
    <row r="135" spans="1:15" s="8" customFormat="1" x14ac:dyDescent="0.25">
      <c r="A135" s="17"/>
      <c r="B135" s="22"/>
      <c r="C135" s="49"/>
      <c r="D135" s="75"/>
      <c r="E135" s="55"/>
      <c r="F135" s="55"/>
      <c r="G135" s="55"/>
      <c r="H135" s="55"/>
      <c r="I135" s="55"/>
      <c r="J135" s="55"/>
      <c r="K135" s="55"/>
      <c r="L135" s="55"/>
      <c r="M135" s="55"/>
      <c r="N135" s="55"/>
      <c r="O135" s="11"/>
    </row>
    <row r="136" spans="1:15" s="8" customFormat="1" x14ac:dyDescent="0.25">
      <c r="A136" s="17"/>
      <c r="B136" s="22"/>
      <c r="C136" s="49"/>
      <c r="D136" s="75"/>
      <c r="E136" s="55"/>
      <c r="F136" s="55"/>
      <c r="G136" s="55"/>
      <c r="H136" s="55"/>
      <c r="I136" s="55"/>
      <c r="J136" s="55"/>
      <c r="K136" s="55"/>
      <c r="L136" s="55"/>
      <c r="M136" s="55"/>
      <c r="N136" s="55"/>
      <c r="O136" s="11"/>
    </row>
    <row r="137" spans="1:15" s="8" customFormat="1" x14ac:dyDescent="0.25">
      <c r="A137" s="17"/>
      <c r="B137" s="22"/>
      <c r="C137" s="49"/>
      <c r="D137" s="75"/>
      <c r="E137" s="55"/>
      <c r="F137" s="55"/>
      <c r="G137" s="55"/>
      <c r="H137" s="55"/>
      <c r="I137" s="55"/>
      <c r="J137" s="55"/>
      <c r="K137" s="55"/>
      <c r="L137" s="55"/>
      <c r="M137" s="55"/>
      <c r="N137" s="55"/>
      <c r="O137" s="11"/>
    </row>
    <row r="138" spans="1:15" s="8" customFormat="1" x14ac:dyDescent="0.25">
      <c r="A138" s="17"/>
      <c r="B138" s="22"/>
      <c r="C138" s="49"/>
      <c r="D138" s="75"/>
      <c r="E138" s="55"/>
      <c r="F138" s="55"/>
      <c r="G138" s="55"/>
      <c r="H138" s="55"/>
      <c r="I138" s="55"/>
      <c r="J138" s="55"/>
      <c r="K138" s="55"/>
      <c r="L138" s="55"/>
      <c r="M138" s="55"/>
      <c r="N138" s="55"/>
      <c r="O138" s="11"/>
    </row>
    <row r="139" spans="1:15" s="8" customFormat="1" x14ac:dyDescent="0.25">
      <c r="A139" s="17"/>
      <c r="B139" s="22"/>
      <c r="C139" s="49"/>
      <c r="D139" s="75"/>
      <c r="E139" s="55"/>
      <c r="F139" s="55"/>
      <c r="G139" s="55"/>
      <c r="H139" s="55"/>
      <c r="I139" s="55"/>
      <c r="J139" s="55"/>
      <c r="K139" s="55"/>
      <c r="L139" s="55"/>
      <c r="M139" s="55"/>
      <c r="N139" s="55"/>
      <c r="O139" s="11"/>
    </row>
    <row r="140" spans="1:15" s="8" customFormat="1" x14ac:dyDescent="0.25">
      <c r="A140" s="17"/>
      <c r="B140" s="22"/>
      <c r="C140" s="49"/>
      <c r="D140" s="75"/>
      <c r="E140" s="55"/>
      <c r="F140" s="55"/>
      <c r="G140" s="55"/>
      <c r="H140" s="55"/>
      <c r="I140" s="55"/>
      <c r="J140" s="55"/>
      <c r="K140" s="55"/>
      <c r="L140" s="55"/>
      <c r="M140" s="55"/>
      <c r="N140" s="55"/>
      <c r="O140" s="11"/>
    </row>
    <row r="141" spans="1:15" s="8" customFormat="1" x14ac:dyDescent="0.25">
      <c r="A141" s="17"/>
      <c r="B141" s="22"/>
      <c r="C141" s="49"/>
      <c r="D141" s="75"/>
      <c r="E141" s="55"/>
      <c r="F141" s="55"/>
      <c r="G141" s="55"/>
      <c r="H141" s="55"/>
      <c r="I141" s="55"/>
      <c r="J141" s="55"/>
      <c r="K141" s="55"/>
      <c r="L141" s="55"/>
      <c r="M141" s="55"/>
      <c r="N141" s="55"/>
      <c r="O141" s="11"/>
    </row>
    <row r="142" spans="1:15" s="8" customFormat="1" x14ac:dyDescent="0.25">
      <c r="A142" s="17"/>
      <c r="B142" s="22"/>
      <c r="C142" s="49"/>
      <c r="D142" s="75"/>
      <c r="E142" s="55"/>
      <c r="F142" s="55"/>
      <c r="G142" s="55"/>
      <c r="H142" s="55"/>
      <c r="I142" s="55"/>
      <c r="J142" s="55"/>
      <c r="K142" s="55"/>
      <c r="L142" s="55"/>
      <c r="M142" s="55"/>
      <c r="N142" s="55"/>
      <c r="O142" s="11"/>
    </row>
    <row r="143" spans="1:15" s="8" customFormat="1" x14ac:dyDescent="0.25">
      <c r="A143" s="17"/>
      <c r="B143" s="22"/>
      <c r="C143" s="49"/>
      <c r="D143" s="75"/>
      <c r="E143" s="55"/>
      <c r="F143" s="55"/>
      <c r="G143" s="55"/>
      <c r="H143" s="55"/>
      <c r="I143" s="55"/>
      <c r="J143" s="55"/>
      <c r="K143" s="55"/>
      <c r="L143" s="55"/>
      <c r="M143" s="55"/>
      <c r="N143" s="55"/>
      <c r="O143" s="11"/>
    </row>
    <row r="144" spans="1:15" s="8" customFormat="1" x14ac:dyDescent="0.25">
      <c r="A144" s="17"/>
      <c r="B144" s="22"/>
      <c r="C144" s="49"/>
      <c r="D144" s="75"/>
      <c r="E144" s="55"/>
      <c r="F144" s="55"/>
      <c r="G144" s="55"/>
      <c r="H144" s="55"/>
      <c r="I144" s="55"/>
      <c r="J144" s="55"/>
      <c r="K144" s="55"/>
      <c r="L144" s="55"/>
      <c r="M144" s="55"/>
      <c r="N144" s="55"/>
      <c r="O144" s="11"/>
    </row>
    <row r="145" spans="1:15" s="8" customFormat="1" x14ac:dyDescent="0.25">
      <c r="A145" s="17"/>
      <c r="B145" s="22"/>
      <c r="C145" s="49"/>
      <c r="D145" s="75"/>
      <c r="E145" s="55"/>
      <c r="F145" s="55"/>
      <c r="G145" s="55"/>
      <c r="H145" s="55"/>
      <c r="I145" s="55"/>
      <c r="J145" s="55"/>
      <c r="K145" s="55"/>
      <c r="L145" s="55"/>
      <c r="M145" s="55"/>
      <c r="N145" s="55"/>
      <c r="O145" s="11"/>
    </row>
    <row r="146" spans="1:15" s="8" customFormat="1" x14ac:dyDescent="0.25">
      <c r="A146" s="17"/>
      <c r="B146" s="22"/>
      <c r="C146" s="49"/>
      <c r="D146" s="75"/>
      <c r="E146" s="55"/>
      <c r="F146" s="55"/>
      <c r="G146" s="55"/>
      <c r="H146" s="55"/>
      <c r="I146" s="55"/>
      <c r="J146" s="55"/>
      <c r="K146" s="55"/>
      <c r="L146" s="55"/>
      <c r="M146" s="55"/>
      <c r="N146" s="55"/>
      <c r="O146" s="11"/>
    </row>
    <row r="147" spans="1:15" s="8" customFormat="1" x14ac:dyDescent="0.25">
      <c r="A147" s="17"/>
      <c r="B147" s="22"/>
      <c r="C147" s="49"/>
      <c r="D147" s="75"/>
      <c r="E147" s="55"/>
      <c r="F147" s="55"/>
      <c r="G147" s="55"/>
      <c r="H147" s="55"/>
      <c r="I147" s="55"/>
      <c r="J147" s="55"/>
      <c r="K147" s="55"/>
      <c r="L147" s="55"/>
      <c r="M147" s="55"/>
      <c r="N147" s="55"/>
      <c r="O147" s="11"/>
    </row>
    <row r="148" spans="1:15" s="8" customFormat="1" x14ac:dyDescent="0.25">
      <c r="A148" s="17"/>
      <c r="B148" s="22"/>
      <c r="C148" s="49"/>
      <c r="D148" s="75"/>
      <c r="E148" s="55"/>
      <c r="F148" s="55"/>
      <c r="G148" s="55"/>
      <c r="H148" s="55"/>
      <c r="I148" s="55"/>
      <c r="J148" s="55"/>
      <c r="K148" s="55"/>
      <c r="L148" s="55"/>
      <c r="M148" s="55"/>
      <c r="N148" s="55"/>
      <c r="O148" s="11"/>
    </row>
    <row r="149" spans="1:15" s="8" customFormat="1" x14ac:dyDescent="0.25">
      <c r="A149" s="17"/>
      <c r="B149" s="22"/>
      <c r="C149" s="49"/>
      <c r="D149" s="75"/>
      <c r="E149" s="55"/>
      <c r="F149" s="55"/>
      <c r="G149" s="55"/>
      <c r="H149" s="55"/>
      <c r="I149" s="55"/>
      <c r="J149" s="55"/>
      <c r="K149" s="55"/>
      <c r="L149" s="55"/>
      <c r="M149" s="55"/>
      <c r="N149" s="55"/>
      <c r="O149" s="11"/>
    </row>
    <row r="150" spans="1:15" s="8" customFormat="1" x14ac:dyDescent="0.25">
      <c r="A150" s="17"/>
      <c r="B150" s="22"/>
      <c r="C150" s="49"/>
      <c r="D150" s="75"/>
      <c r="E150" s="55"/>
      <c r="F150" s="55"/>
      <c r="G150" s="55"/>
      <c r="H150" s="55"/>
      <c r="I150" s="55"/>
      <c r="J150" s="55"/>
      <c r="K150" s="55"/>
      <c r="L150" s="55"/>
      <c r="M150" s="55"/>
      <c r="N150" s="55"/>
      <c r="O150" s="11"/>
    </row>
    <row r="151" spans="1:15" s="8" customFormat="1" x14ac:dyDescent="0.25">
      <c r="A151" s="17"/>
      <c r="B151" s="22"/>
      <c r="C151" s="49"/>
      <c r="D151" s="75"/>
      <c r="E151" s="55"/>
      <c r="F151" s="55"/>
      <c r="G151" s="55"/>
      <c r="H151" s="55"/>
      <c r="I151" s="55"/>
      <c r="J151" s="55"/>
      <c r="K151" s="55"/>
      <c r="L151" s="55"/>
      <c r="M151" s="55"/>
      <c r="N151" s="55"/>
      <c r="O151" s="11"/>
    </row>
    <row r="152" spans="1:15" s="8" customFormat="1" x14ac:dyDescent="0.25">
      <c r="A152" s="17"/>
      <c r="B152" s="22"/>
      <c r="C152" s="49"/>
      <c r="D152" s="75"/>
      <c r="E152" s="55"/>
      <c r="F152" s="55"/>
      <c r="G152" s="55"/>
      <c r="H152" s="55"/>
      <c r="I152" s="55"/>
      <c r="J152" s="55"/>
      <c r="K152" s="55"/>
      <c r="L152" s="55"/>
      <c r="M152" s="55"/>
      <c r="N152" s="55"/>
      <c r="O152" s="11"/>
    </row>
    <row r="153" spans="1:15" s="8" customFormat="1" x14ac:dyDescent="0.25">
      <c r="A153" s="17"/>
      <c r="B153" s="22"/>
      <c r="C153" s="49"/>
      <c r="D153" s="75"/>
      <c r="E153" s="55"/>
      <c r="F153" s="55"/>
      <c r="G153" s="55"/>
      <c r="H153" s="55"/>
      <c r="I153" s="55"/>
      <c r="J153" s="55"/>
      <c r="K153" s="55"/>
      <c r="L153" s="55"/>
      <c r="M153" s="55"/>
      <c r="N153" s="55"/>
      <c r="O153" s="11"/>
    </row>
    <row r="154" spans="1:15" s="8" customFormat="1" x14ac:dyDescent="0.25">
      <c r="A154" s="17"/>
      <c r="B154" s="22"/>
      <c r="C154" s="49"/>
      <c r="D154" s="75"/>
      <c r="E154" s="55"/>
      <c r="F154" s="55"/>
      <c r="G154" s="55"/>
      <c r="H154" s="55"/>
      <c r="I154" s="55"/>
      <c r="J154" s="55"/>
      <c r="K154" s="55"/>
      <c r="L154" s="55"/>
      <c r="M154" s="55"/>
      <c r="N154" s="55"/>
      <c r="O154" s="11"/>
    </row>
    <row r="155" spans="1:15" s="8" customFormat="1" x14ac:dyDescent="0.25">
      <c r="A155" s="17"/>
      <c r="B155" s="22"/>
      <c r="C155" s="49"/>
      <c r="D155" s="75"/>
      <c r="E155" s="55"/>
      <c r="F155" s="55"/>
      <c r="G155" s="55"/>
      <c r="H155" s="55"/>
      <c r="I155" s="55"/>
      <c r="J155" s="55"/>
      <c r="K155" s="55"/>
      <c r="L155" s="55"/>
      <c r="M155" s="55"/>
      <c r="N155" s="55"/>
      <c r="O155" s="11"/>
    </row>
    <row r="156" spans="1:15" s="8" customFormat="1" x14ac:dyDescent="0.25">
      <c r="A156" s="17"/>
      <c r="B156" s="22"/>
      <c r="C156" s="49"/>
      <c r="D156" s="75"/>
      <c r="E156" s="55"/>
      <c r="F156" s="55"/>
      <c r="G156" s="55"/>
      <c r="H156" s="55"/>
      <c r="I156" s="55"/>
      <c r="J156" s="55"/>
      <c r="K156" s="55"/>
      <c r="L156" s="55"/>
      <c r="M156" s="55"/>
      <c r="N156" s="55"/>
      <c r="O156" s="11"/>
    </row>
    <row r="157" spans="1:15" s="8" customFormat="1" x14ac:dyDescent="0.25">
      <c r="A157" s="17"/>
      <c r="B157" s="22"/>
      <c r="C157" s="49"/>
      <c r="D157" s="75"/>
      <c r="E157" s="55"/>
      <c r="F157" s="55"/>
      <c r="G157" s="55"/>
      <c r="H157" s="55"/>
      <c r="I157" s="55"/>
      <c r="J157" s="55"/>
      <c r="K157" s="55"/>
      <c r="L157" s="55"/>
      <c r="M157" s="55"/>
      <c r="N157" s="55"/>
      <c r="O157" s="11"/>
    </row>
    <row r="158" spans="1:15" s="8" customFormat="1" x14ac:dyDescent="0.25">
      <c r="A158" s="17"/>
      <c r="B158" s="22"/>
      <c r="C158" s="49"/>
      <c r="D158" s="75"/>
      <c r="E158" s="55"/>
      <c r="F158" s="55"/>
      <c r="G158" s="55"/>
      <c r="H158" s="55"/>
      <c r="I158" s="55"/>
      <c r="J158" s="55"/>
      <c r="K158" s="55"/>
      <c r="L158" s="55"/>
      <c r="M158" s="55"/>
      <c r="N158" s="55"/>
      <c r="O158" s="11"/>
    </row>
    <row r="159" spans="1:15" s="8" customFormat="1" x14ac:dyDescent="0.25">
      <c r="A159" s="17"/>
      <c r="B159" s="22"/>
      <c r="C159" s="49"/>
      <c r="D159" s="75"/>
      <c r="E159" s="55"/>
      <c r="F159" s="55"/>
      <c r="G159" s="55"/>
      <c r="H159" s="55"/>
      <c r="I159" s="55"/>
      <c r="J159" s="55"/>
      <c r="K159" s="55"/>
      <c r="L159" s="55"/>
      <c r="M159" s="55"/>
      <c r="N159" s="55"/>
      <c r="O159" s="11"/>
    </row>
    <row r="160" spans="1:15" s="8" customFormat="1" x14ac:dyDescent="0.25">
      <c r="A160" s="17"/>
      <c r="B160" s="22"/>
      <c r="C160" s="49"/>
      <c r="D160" s="75"/>
      <c r="E160" s="55"/>
      <c r="F160" s="55"/>
      <c r="G160" s="55"/>
      <c r="H160" s="55"/>
      <c r="I160" s="55"/>
      <c r="J160" s="55"/>
      <c r="K160" s="55"/>
      <c r="L160" s="55"/>
      <c r="M160" s="55"/>
      <c r="N160" s="55"/>
      <c r="O160" s="11"/>
    </row>
    <row r="161" spans="1:15" s="8" customFormat="1" x14ac:dyDescent="0.25">
      <c r="A161" s="17"/>
      <c r="B161" s="22"/>
      <c r="C161" s="49"/>
      <c r="D161" s="75"/>
      <c r="E161" s="55"/>
      <c r="F161" s="55"/>
      <c r="G161" s="55"/>
      <c r="H161" s="55"/>
      <c r="I161" s="55"/>
      <c r="J161" s="55"/>
      <c r="K161" s="55"/>
      <c r="L161" s="55"/>
      <c r="M161" s="55"/>
      <c r="N161" s="55"/>
      <c r="O161" s="11"/>
    </row>
    <row r="162" spans="1:15" s="8" customFormat="1" x14ac:dyDescent="0.25">
      <c r="A162" s="17"/>
      <c r="B162" s="22"/>
      <c r="C162" s="49"/>
      <c r="D162" s="75"/>
      <c r="E162" s="55"/>
      <c r="F162" s="55"/>
      <c r="G162" s="55"/>
      <c r="H162" s="55"/>
      <c r="I162" s="55"/>
      <c r="J162" s="55"/>
      <c r="K162" s="55"/>
      <c r="L162" s="55"/>
      <c r="M162" s="55"/>
      <c r="N162" s="55"/>
      <c r="O162" s="11"/>
    </row>
    <row r="163" spans="1:15" s="8" customFormat="1" x14ac:dyDescent="0.25">
      <c r="A163" s="17"/>
      <c r="B163" s="22"/>
      <c r="C163" s="49"/>
      <c r="D163" s="75"/>
      <c r="E163" s="55"/>
      <c r="F163" s="55"/>
      <c r="G163" s="55"/>
      <c r="H163" s="55"/>
      <c r="I163" s="55"/>
      <c r="J163" s="55"/>
      <c r="K163" s="55"/>
      <c r="L163" s="55"/>
      <c r="M163" s="55"/>
      <c r="N163" s="55"/>
      <c r="O163" s="11"/>
    </row>
    <row r="164" spans="1:15" s="8" customFormat="1" x14ac:dyDescent="0.25">
      <c r="A164" s="17"/>
      <c r="B164" s="22"/>
      <c r="C164" s="49"/>
      <c r="D164" s="75"/>
      <c r="E164" s="55"/>
      <c r="F164" s="55"/>
      <c r="G164" s="55"/>
      <c r="H164" s="55"/>
      <c r="I164" s="55"/>
      <c r="J164" s="55"/>
      <c r="K164" s="55"/>
      <c r="L164" s="55"/>
      <c r="M164" s="55"/>
      <c r="N164" s="55"/>
      <c r="O164" s="11"/>
    </row>
    <row r="165" spans="1:15" s="8" customFormat="1" x14ac:dyDescent="0.25">
      <c r="A165" s="17"/>
      <c r="B165" s="22"/>
      <c r="C165" s="49"/>
      <c r="D165" s="75"/>
      <c r="E165" s="55"/>
      <c r="F165" s="55"/>
      <c r="G165" s="55"/>
      <c r="H165" s="55"/>
      <c r="I165" s="55"/>
      <c r="J165" s="55"/>
      <c r="K165" s="55"/>
      <c r="L165" s="55"/>
      <c r="M165" s="55"/>
      <c r="N165" s="55"/>
      <c r="O165" s="11"/>
    </row>
    <row r="166" spans="1:15" s="8" customFormat="1" x14ac:dyDescent="0.25">
      <c r="A166" s="17"/>
      <c r="B166" s="22"/>
      <c r="C166" s="49"/>
      <c r="D166" s="75"/>
      <c r="E166" s="55"/>
      <c r="F166" s="55"/>
      <c r="G166" s="55"/>
      <c r="H166" s="55"/>
      <c r="I166" s="55"/>
      <c r="J166" s="55"/>
      <c r="K166" s="55"/>
      <c r="L166" s="55"/>
      <c r="M166" s="55"/>
      <c r="N166" s="55"/>
      <c r="O166" s="11"/>
    </row>
    <row r="167" spans="1:15" s="8" customFormat="1" x14ac:dyDescent="0.25">
      <c r="A167" s="17"/>
      <c r="B167" s="22"/>
      <c r="C167" s="49"/>
      <c r="D167" s="75"/>
      <c r="E167" s="55"/>
      <c r="F167" s="55"/>
      <c r="G167" s="55"/>
      <c r="H167" s="55"/>
      <c r="I167" s="55"/>
      <c r="J167" s="55"/>
      <c r="K167" s="55"/>
      <c r="L167" s="55"/>
      <c r="M167" s="55"/>
      <c r="N167" s="55"/>
      <c r="O167" s="11"/>
    </row>
    <row r="168" spans="1:15" s="8" customFormat="1" x14ac:dyDescent="0.25">
      <c r="A168" s="17"/>
      <c r="B168" s="22"/>
      <c r="C168" s="49"/>
      <c r="D168" s="75"/>
      <c r="E168" s="55"/>
      <c r="F168" s="55"/>
      <c r="G168" s="55"/>
      <c r="H168" s="55"/>
      <c r="I168" s="55"/>
      <c r="J168" s="55"/>
      <c r="K168" s="55"/>
      <c r="L168" s="55"/>
      <c r="M168" s="55"/>
      <c r="N168" s="55"/>
      <c r="O168" s="11"/>
    </row>
    <row r="169" spans="1:15" s="8" customFormat="1" x14ac:dyDescent="0.25">
      <c r="A169" s="17"/>
      <c r="B169" s="22"/>
      <c r="C169" s="49"/>
      <c r="D169" s="75"/>
      <c r="E169" s="55"/>
      <c r="F169" s="55"/>
      <c r="G169" s="55"/>
      <c r="H169" s="55"/>
      <c r="I169" s="55"/>
      <c r="J169" s="55"/>
      <c r="K169" s="55"/>
      <c r="L169" s="55"/>
      <c r="M169" s="55"/>
      <c r="N169" s="55"/>
      <c r="O169" s="11"/>
    </row>
    <row r="170" spans="1:15" s="8" customFormat="1" x14ac:dyDescent="0.25">
      <c r="A170" s="17"/>
      <c r="B170" s="22"/>
      <c r="C170" s="49"/>
      <c r="D170" s="75"/>
      <c r="E170" s="55"/>
      <c r="F170" s="55"/>
      <c r="G170" s="55"/>
      <c r="H170" s="55"/>
      <c r="I170" s="55"/>
      <c r="J170" s="55"/>
      <c r="K170" s="55"/>
      <c r="L170" s="55"/>
      <c r="M170" s="55"/>
      <c r="N170" s="55"/>
      <c r="O170" s="11"/>
    </row>
    <row r="171" spans="1:15" s="8" customFormat="1" x14ac:dyDescent="0.25">
      <c r="A171" s="17"/>
      <c r="B171" s="22"/>
      <c r="C171" s="49"/>
      <c r="D171" s="75"/>
      <c r="E171" s="55"/>
      <c r="F171" s="55"/>
      <c r="G171" s="55"/>
      <c r="H171" s="55"/>
      <c r="I171" s="55"/>
      <c r="J171" s="55"/>
      <c r="K171" s="55"/>
      <c r="L171" s="55"/>
      <c r="M171" s="55"/>
      <c r="N171" s="55"/>
      <c r="O171" s="11"/>
    </row>
    <row r="172" spans="1:15" s="8" customFormat="1" x14ac:dyDescent="0.25">
      <c r="A172" s="17"/>
      <c r="B172" s="22"/>
      <c r="C172" s="49"/>
      <c r="D172" s="75"/>
      <c r="E172" s="55"/>
      <c r="F172" s="55"/>
      <c r="G172" s="55"/>
      <c r="H172" s="55"/>
      <c r="I172" s="55"/>
      <c r="J172" s="55"/>
      <c r="K172" s="55"/>
      <c r="L172" s="55"/>
      <c r="M172" s="55"/>
      <c r="N172" s="55"/>
      <c r="O172" s="11"/>
    </row>
    <row r="173" spans="1:15" s="8" customFormat="1" x14ac:dyDescent="0.25">
      <c r="A173" s="17"/>
      <c r="B173" s="22"/>
      <c r="C173" s="49"/>
      <c r="D173" s="75"/>
      <c r="E173" s="55"/>
      <c r="F173" s="55"/>
      <c r="G173" s="55"/>
      <c r="H173" s="55"/>
      <c r="I173" s="55"/>
      <c r="J173" s="55"/>
      <c r="K173" s="55"/>
      <c r="L173" s="55"/>
      <c r="M173" s="55"/>
      <c r="N173" s="55"/>
      <c r="O173" s="11"/>
    </row>
    <row r="174" spans="1:15" s="8" customFormat="1" x14ac:dyDescent="0.25">
      <c r="A174" s="17"/>
      <c r="B174" s="22"/>
      <c r="C174" s="49"/>
      <c r="D174" s="75"/>
      <c r="E174" s="55"/>
      <c r="F174" s="55"/>
      <c r="G174" s="55"/>
      <c r="H174" s="55"/>
      <c r="I174" s="55"/>
      <c r="J174" s="55"/>
      <c r="K174" s="55"/>
      <c r="L174" s="55"/>
      <c r="M174" s="55"/>
      <c r="N174" s="55"/>
      <c r="O174" s="11"/>
    </row>
    <row r="175" spans="1:15" s="8" customFormat="1" x14ac:dyDescent="0.25">
      <c r="A175" s="17"/>
      <c r="B175" s="22"/>
      <c r="C175" s="49"/>
      <c r="D175" s="75"/>
      <c r="E175" s="55"/>
      <c r="F175" s="55"/>
      <c r="G175" s="55"/>
      <c r="H175" s="55"/>
      <c r="I175" s="55"/>
      <c r="J175" s="55"/>
      <c r="K175" s="55"/>
      <c r="L175" s="55"/>
      <c r="M175" s="55"/>
      <c r="N175" s="55"/>
      <c r="O175" s="11"/>
    </row>
    <row r="176" spans="1:15" s="8" customFormat="1" x14ac:dyDescent="0.25">
      <c r="A176" s="17"/>
      <c r="B176" s="22"/>
      <c r="C176" s="49"/>
      <c r="D176" s="75"/>
      <c r="E176" s="55"/>
      <c r="F176" s="55"/>
      <c r="G176" s="55"/>
      <c r="H176" s="55"/>
      <c r="I176" s="55"/>
      <c r="J176" s="55"/>
      <c r="K176" s="55"/>
      <c r="L176" s="55"/>
      <c r="M176" s="55"/>
      <c r="N176" s="55"/>
      <c r="O176" s="11"/>
    </row>
    <row r="177" spans="1:15" s="8" customFormat="1" x14ac:dyDescent="0.25">
      <c r="A177" s="17"/>
      <c r="B177" s="22"/>
      <c r="C177" s="49"/>
      <c r="D177" s="75"/>
      <c r="E177" s="55"/>
      <c r="F177" s="55"/>
      <c r="G177" s="55"/>
      <c r="H177" s="55"/>
      <c r="I177" s="55"/>
      <c r="J177" s="55"/>
      <c r="K177" s="55"/>
      <c r="L177" s="55"/>
      <c r="M177" s="55"/>
      <c r="N177" s="55"/>
      <c r="O177" s="11"/>
    </row>
    <row r="178" spans="1:15" s="8" customFormat="1" x14ac:dyDescent="0.25">
      <c r="A178" s="17"/>
      <c r="B178" s="22"/>
      <c r="C178" s="49"/>
      <c r="D178" s="75"/>
      <c r="E178" s="55"/>
      <c r="F178" s="55"/>
      <c r="G178" s="55"/>
      <c r="H178" s="55"/>
      <c r="I178" s="55"/>
      <c r="J178" s="55"/>
      <c r="K178" s="55"/>
      <c r="L178" s="55"/>
      <c r="M178" s="55"/>
      <c r="N178" s="55"/>
      <c r="O178" s="11"/>
    </row>
    <row r="179" spans="1:15" s="8" customFormat="1" x14ac:dyDescent="0.25">
      <c r="A179" s="17"/>
      <c r="B179" s="22"/>
      <c r="C179" s="49"/>
      <c r="D179" s="75"/>
      <c r="E179" s="55"/>
      <c r="F179" s="55"/>
      <c r="G179" s="55"/>
      <c r="H179" s="55"/>
      <c r="I179" s="55"/>
      <c r="J179" s="55"/>
      <c r="K179" s="55"/>
      <c r="L179" s="55"/>
      <c r="M179" s="55"/>
      <c r="N179" s="55"/>
      <c r="O179" s="11"/>
    </row>
    <row r="180" spans="1:15" s="8" customFormat="1" x14ac:dyDescent="0.25">
      <c r="A180" s="17"/>
      <c r="B180" s="22"/>
      <c r="C180" s="49"/>
      <c r="D180" s="75"/>
      <c r="E180" s="55"/>
      <c r="F180" s="55"/>
      <c r="G180" s="55"/>
      <c r="H180" s="55"/>
      <c r="I180" s="55"/>
      <c r="J180" s="55"/>
      <c r="K180" s="55"/>
      <c r="L180" s="55"/>
      <c r="M180" s="55"/>
      <c r="N180" s="55"/>
      <c r="O180" s="11"/>
    </row>
    <row r="181" spans="1:15" s="8" customFormat="1" x14ac:dyDescent="0.25">
      <c r="A181" s="17"/>
      <c r="B181" s="22"/>
      <c r="C181" s="49"/>
      <c r="D181" s="75"/>
      <c r="E181" s="55"/>
      <c r="F181" s="55"/>
      <c r="G181" s="55"/>
      <c r="H181" s="55"/>
      <c r="I181" s="55"/>
      <c r="J181" s="55"/>
      <c r="K181" s="55"/>
      <c r="L181" s="55"/>
      <c r="M181" s="55"/>
      <c r="N181" s="55"/>
      <c r="O181" s="11"/>
    </row>
    <row r="182" spans="1:15" s="8" customFormat="1" x14ac:dyDescent="0.25">
      <c r="A182" s="17"/>
      <c r="B182" s="22"/>
      <c r="C182" s="49"/>
      <c r="D182" s="75"/>
      <c r="E182" s="55"/>
      <c r="F182" s="55"/>
      <c r="G182" s="55"/>
      <c r="H182" s="55"/>
      <c r="I182" s="55"/>
      <c r="J182" s="55"/>
      <c r="K182" s="55"/>
      <c r="L182" s="55"/>
      <c r="M182" s="55"/>
      <c r="N182" s="55"/>
      <c r="O182" s="11"/>
    </row>
    <row r="183" spans="1:15" s="8" customFormat="1" x14ac:dyDescent="0.25">
      <c r="A183" s="17"/>
      <c r="B183" s="22"/>
      <c r="C183" s="49"/>
      <c r="D183" s="75"/>
      <c r="E183" s="55"/>
      <c r="F183" s="55"/>
      <c r="G183" s="55"/>
      <c r="H183" s="55"/>
      <c r="I183" s="55"/>
      <c r="J183" s="55"/>
      <c r="K183" s="55"/>
      <c r="L183" s="55"/>
      <c r="M183" s="55"/>
      <c r="N183" s="55"/>
      <c r="O183" s="11"/>
    </row>
    <row r="184" spans="1:15" s="8" customFormat="1" x14ac:dyDescent="0.25">
      <c r="A184" s="17"/>
      <c r="B184" s="22"/>
      <c r="C184" s="49"/>
      <c r="D184" s="75"/>
      <c r="E184" s="55"/>
      <c r="F184" s="55"/>
      <c r="G184" s="55"/>
      <c r="H184" s="55"/>
      <c r="I184" s="55"/>
      <c r="J184" s="55"/>
      <c r="K184" s="55"/>
      <c r="L184" s="55"/>
      <c r="M184" s="55"/>
      <c r="N184" s="55"/>
      <c r="O184" s="11"/>
    </row>
    <row r="185" spans="1:15" s="8" customFormat="1" x14ac:dyDescent="0.25">
      <c r="A185" s="17"/>
      <c r="B185" s="22"/>
      <c r="C185" s="49"/>
      <c r="D185" s="75"/>
      <c r="E185" s="55"/>
      <c r="F185" s="55"/>
      <c r="G185" s="55"/>
      <c r="H185" s="55"/>
      <c r="I185" s="55"/>
      <c r="J185" s="55"/>
      <c r="K185" s="55"/>
      <c r="L185" s="55"/>
      <c r="M185" s="55"/>
      <c r="N185" s="55"/>
      <c r="O185" s="11"/>
    </row>
    <row r="186" spans="1:15" s="8" customFormat="1" x14ac:dyDescent="0.25">
      <c r="A186" s="17"/>
      <c r="B186" s="22"/>
      <c r="C186" s="49"/>
      <c r="D186" s="75"/>
      <c r="E186" s="55"/>
      <c r="F186" s="55"/>
      <c r="G186" s="55"/>
      <c r="H186" s="55"/>
      <c r="I186" s="55"/>
      <c r="J186" s="55"/>
      <c r="K186" s="55"/>
      <c r="L186" s="55"/>
      <c r="M186" s="55"/>
      <c r="N186" s="55"/>
      <c r="O186" s="11"/>
    </row>
    <row r="187" spans="1:15" s="8" customFormat="1" x14ac:dyDescent="0.25">
      <c r="A187" s="17"/>
      <c r="B187" s="22"/>
      <c r="C187" s="49"/>
      <c r="D187" s="75"/>
      <c r="E187" s="55"/>
      <c r="F187" s="55"/>
      <c r="G187" s="55"/>
      <c r="H187" s="55"/>
      <c r="I187" s="55"/>
      <c r="J187" s="55"/>
      <c r="K187" s="55"/>
      <c r="L187" s="55"/>
      <c r="M187" s="55"/>
      <c r="N187" s="55"/>
      <c r="O187" s="11"/>
    </row>
    <row r="188" spans="1:15" s="8" customFormat="1" x14ac:dyDescent="0.25">
      <c r="A188" s="17"/>
      <c r="B188" s="22"/>
      <c r="C188" s="49"/>
      <c r="D188" s="75"/>
      <c r="E188" s="55"/>
      <c r="F188" s="55"/>
      <c r="G188" s="55"/>
      <c r="H188" s="55"/>
      <c r="I188" s="55"/>
      <c r="J188" s="55"/>
      <c r="K188" s="55"/>
      <c r="L188" s="55"/>
      <c r="M188" s="55"/>
      <c r="N188" s="55"/>
      <c r="O188" s="11"/>
    </row>
    <row r="189" spans="1:15" s="8" customFormat="1" x14ac:dyDescent="0.25">
      <c r="A189" s="17"/>
      <c r="B189" s="22"/>
      <c r="C189" s="49"/>
      <c r="D189" s="75"/>
      <c r="E189" s="55"/>
      <c r="F189" s="55"/>
      <c r="G189" s="55"/>
      <c r="H189" s="55"/>
      <c r="I189" s="55"/>
      <c r="J189" s="55"/>
      <c r="K189" s="55"/>
      <c r="L189" s="55"/>
      <c r="M189" s="55"/>
      <c r="N189" s="55"/>
      <c r="O189" s="11"/>
    </row>
    <row r="190" spans="1:15" s="8" customFormat="1" x14ac:dyDescent="0.25">
      <c r="A190" s="17"/>
      <c r="B190" s="22"/>
      <c r="C190" s="49"/>
      <c r="D190" s="75"/>
      <c r="E190" s="55"/>
      <c r="F190" s="55"/>
      <c r="G190" s="55"/>
      <c r="H190" s="55"/>
      <c r="I190" s="55"/>
      <c r="J190" s="55"/>
      <c r="K190" s="55"/>
      <c r="L190" s="55"/>
      <c r="M190" s="55"/>
      <c r="N190" s="55"/>
      <c r="O190" s="11"/>
    </row>
    <row r="191" spans="1:15" s="8" customFormat="1" x14ac:dyDescent="0.25">
      <c r="A191" s="17"/>
      <c r="B191" s="22"/>
      <c r="C191" s="49"/>
      <c r="D191" s="75"/>
      <c r="E191" s="55"/>
      <c r="F191" s="55"/>
      <c r="G191" s="55"/>
      <c r="H191" s="55"/>
      <c r="I191" s="55"/>
      <c r="J191" s="55"/>
      <c r="K191" s="55"/>
      <c r="L191" s="55"/>
      <c r="M191" s="55"/>
      <c r="N191" s="55"/>
      <c r="O191" s="11"/>
    </row>
    <row r="192" spans="1:15" s="8" customFormat="1" x14ac:dyDescent="0.25">
      <c r="A192" s="17"/>
      <c r="B192" s="22"/>
      <c r="C192" s="49"/>
      <c r="D192" s="75"/>
      <c r="E192" s="55"/>
      <c r="F192" s="55"/>
      <c r="G192" s="55"/>
      <c r="H192" s="55"/>
      <c r="I192" s="55"/>
      <c r="J192" s="55"/>
      <c r="K192" s="55"/>
      <c r="L192" s="55"/>
      <c r="M192" s="55"/>
      <c r="N192" s="55"/>
      <c r="O192" s="11"/>
    </row>
    <row r="193" spans="1:15" s="8" customFormat="1" x14ac:dyDescent="0.25">
      <c r="A193" s="17"/>
      <c r="B193" s="22"/>
      <c r="C193" s="49"/>
      <c r="D193" s="75"/>
      <c r="E193" s="55"/>
      <c r="F193" s="55"/>
      <c r="G193" s="55"/>
      <c r="H193" s="55"/>
      <c r="I193" s="55"/>
      <c r="J193" s="55"/>
      <c r="K193" s="55"/>
      <c r="L193" s="55"/>
      <c r="M193" s="55"/>
      <c r="N193" s="55"/>
      <c r="O193" s="11"/>
    </row>
    <row r="194" spans="1:15" s="8" customFormat="1" x14ac:dyDescent="0.25">
      <c r="A194" s="17"/>
      <c r="B194" s="22"/>
      <c r="C194" s="49"/>
      <c r="D194" s="75"/>
      <c r="E194" s="55"/>
      <c r="F194" s="55"/>
      <c r="G194" s="55"/>
      <c r="H194" s="55"/>
      <c r="I194" s="55"/>
      <c r="J194" s="55"/>
      <c r="K194" s="55"/>
      <c r="L194" s="55"/>
      <c r="M194" s="55"/>
      <c r="N194" s="55"/>
      <c r="O194" s="11"/>
    </row>
    <row r="195" spans="1:15" s="8" customFormat="1" x14ac:dyDescent="0.25">
      <c r="A195" s="17"/>
      <c r="B195" s="22"/>
      <c r="C195" s="49"/>
      <c r="D195" s="75"/>
      <c r="E195" s="55"/>
      <c r="F195" s="55"/>
      <c r="G195" s="55"/>
      <c r="H195" s="55"/>
      <c r="I195" s="55"/>
      <c r="J195" s="55"/>
      <c r="K195" s="55"/>
      <c r="L195" s="55"/>
      <c r="M195" s="55"/>
      <c r="N195" s="55"/>
      <c r="O195" s="11"/>
    </row>
    <row r="196" spans="1:15" s="8" customFormat="1" x14ac:dyDescent="0.25">
      <c r="A196" s="17"/>
      <c r="B196" s="22"/>
      <c r="C196" s="49"/>
      <c r="D196" s="75"/>
      <c r="E196" s="55"/>
      <c r="F196" s="55"/>
      <c r="G196" s="55"/>
      <c r="H196" s="55"/>
      <c r="I196" s="55"/>
      <c r="J196" s="55"/>
      <c r="K196" s="55"/>
      <c r="L196" s="55"/>
      <c r="M196" s="55"/>
      <c r="N196" s="55"/>
      <c r="O196" s="11"/>
    </row>
    <row r="197" spans="1:15" s="8" customFormat="1" x14ac:dyDescent="0.25">
      <c r="A197" s="17"/>
      <c r="B197" s="22"/>
      <c r="C197" s="49"/>
      <c r="D197" s="75"/>
      <c r="E197" s="55"/>
      <c r="F197" s="55"/>
      <c r="G197" s="55"/>
      <c r="H197" s="55"/>
      <c r="I197" s="55"/>
      <c r="J197" s="55"/>
      <c r="K197" s="55"/>
      <c r="L197" s="55"/>
      <c r="M197" s="55"/>
      <c r="N197" s="55"/>
      <c r="O197" s="11"/>
    </row>
    <row r="198" spans="1:15" s="8" customFormat="1" x14ac:dyDescent="0.25">
      <c r="A198" s="17"/>
      <c r="B198" s="22"/>
      <c r="C198" s="49"/>
      <c r="D198" s="75"/>
      <c r="E198" s="55"/>
      <c r="F198" s="55"/>
      <c r="G198" s="55"/>
      <c r="H198" s="55"/>
      <c r="I198" s="55"/>
      <c r="J198" s="55"/>
      <c r="K198" s="55"/>
      <c r="L198" s="55"/>
      <c r="M198" s="55"/>
      <c r="N198" s="55"/>
      <c r="O198" s="11"/>
    </row>
    <row r="199" spans="1:15" s="8" customFormat="1" x14ac:dyDescent="0.25">
      <c r="A199" s="17"/>
      <c r="B199" s="22"/>
      <c r="C199" s="49"/>
      <c r="D199" s="75"/>
      <c r="E199" s="55"/>
      <c r="F199" s="55"/>
      <c r="G199" s="55"/>
      <c r="H199" s="55"/>
      <c r="I199" s="55"/>
      <c r="J199" s="55"/>
      <c r="K199" s="55"/>
      <c r="L199" s="55"/>
      <c r="M199" s="55"/>
      <c r="N199" s="55"/>
      <c r="O199" s="11"/>
    </row>
    <row r="200" spans="1:15" s="8" customFormat="1" x14ac:dyDescent="0.25">
      <c r="A200" s="17"/>
      <c r="B200" s="22"/>
      <c r="C200" s="49"/>
      <c r="D200" s="75"/>
      <c r="E200" s="55"/>
      <c r="F200" s="55"/>
      <c r="G200" s="55"/>
      <c r="H200" s="55"/>
      <c r="I200" s="55"/>
      <c r="J200" s="55"/>
      <c r="K200" s="55"/>
      <c r="L200" s="55"/>
      <c r="M200" s="55"/>
      <c r="N200" s="55"/>
      <c r="O200" s="11"/>
    </row>
    <row r="201" spans="1:15" s="8" customFormat="1" x14ac:dyDescent="0.25">
      <c r="A201" s="17"/>
      <c r="B201" s="22"/>
      <c r="C201" s="49"/>
      <c r="D201" s="75"/>
      <c r="E201" s="55"/>
      <c r="F201" s="55"/>
      <c r="G201" s="55"/>
      <c r="H201" s="55"/>
      <c r="I201" s="55"/>
      <c r="J201" s="55"/>
      <c r="K201" s="55"/>
      <c r="L201" s="55"/>
      <c r="M201" s="55"/>
      <c r="N201" s="55"/>
      <c r="O201" s="11"/>
    </row>
    <row r="202" spans="1:15" s="8" customFormat="1" x14ac:dyDescent="0.25">
      <c r="A202" s="17"/>
      <c r="B202" s="22"/>
      <c r="C202" s="49"/>
      <c r="D202" s="75"/>
      <c r="E202" s="55"/>
      <c r="F202" s="55"/>
      <c r="G202" s="55"/>
      <c r="H202" s="55"/>
      <c r="I202" s="55"/>
      <c r="J202" s="55"/>
      <c r="K202" s="55"/>
      <c r="L202" s="55"/>
      <c r="M202" s="55"/>
      <c r="N202" s="55"/>
      <c r="O202" s="11"/>
    </row>
    <row r="203" spans="1:15" s="8" customFormat="1" x14ac:dyDescent="0.25">
      <c r="A203" s="17"/>
      <c r="B203" s="22"/>
      <c r="C203" s="49"/>
      <c r="D203" s="75"/>
      <c r="E203" s="55"/>
      <c r="F203" s="55"/>
      <c r="G203" s="55"/>
      <c r="H203" s="55"/>
      <c r="I203" s="55"/>
      <c r="J203" s="55"/>
      <c r="K203" s="55"/>
      <c r="L203" s="55"/>
      <c r="M203" s="55"/>
      <c r="N203" s="55"/>
      <c r="O203" s="11"/>
    </row>
    <row r="204" spans="1:15" s="8" customFormat="1" x14ac:dyDescent="0.25">
      <c r="A204" s="17"/>
      <c r="B204" s="22"/>
      <c r="C204" s="49"/>
      <c r="D204" s="75"/>
      <c r="E204" s="55"/>
      <c r="F204" s="55"/>
      <c r="G204" s="55"/>
      <c r="H204" s="55"/>
      <c r="I204" s="55"/>
      <c r="J204" s="55"/>
      <c r="K204" s="55"/>
      <c r="L204" s="55"/>
      <c r="M204" s="55"/>
      <c r="N204" s="55"/>
      <c r="O204" s="11"/>
    </row>
    <row r="205" spans="1:15" s="8" customFormat="1" x14ac:dyDescent="0.25">
      <c r="A205" s="17"/>
      <c r="B205" s="22"/>
      <c r="C205" s="49"/>
      <c r="D205" s="75"/>
      <c r="E205" s="55"/>
      <c r="F205" s="55"/>
      <c r="G205" s="55"/>
      <c r="H205" s="55"/>
      <c r="I205" s="55"/>
      <c r="J205" s="55"/>
      <c r="K205" s="55"/>
      <c r="L205" s="55"/>
      <c r="M205" s="55"/>
      <c r="N205" s="55"/>
      <c r="O205" s="11"/>
    </row>
    <row r="206" spans="1:15" s="8" customFormat="1" x14ac:dyDescent="0.25">
      <c r="A206" s="17"/>
      <c r="B206" s="22"/>
      <c r="C206" s="49"/>
      <c r="D206" s="75"/>
      <c r="E206" s="55"/>
      <c r="F206" s="55"/>
      <c r="G206" s="55"/>
      <c r="H206" s="55"/>
      <c r="I206" s="55"/>
      <c r="J206" s="55"/>
      <c r="K206" s="55"/>
      <c r="L206" s="55"/>
      <c r="M206" s="55"/>
      <c r="N206" s="55"/>
      <c r="O206" s="11"/>
    </row>
    <row r="207" spans="1:15" s="8" customFormat="1" x14ac:dyDescent="0.25">
      <c r="A207" s="17"/>
      <c r="B207" s="22"/>
      <c r="C207" s="49"/>
      <c r="D207" s="75"/>
      <c r="E207" s="55"/>
      <c r="F207" s="55"/>
      <c r="G207" s="55"/>
      <c r="H207" s="55"/>
      <c r="I207" s="55"/>
      <c r="J207" s="55"/>
      <c r="K207" s="55"/>
      <c r="L207" s="55"/>
      <c r="M207" s="55"/>
      <c r="N207" s="55"/>
      <c r="O207" s="11"/>
    </row>
    <row r="208" spans="1:15" s="8" customFormat="1" x14ac:dyDescent="0.25">
      <c r="A208" s="17"/>
      <c r="B208" s="22"/>
      <c r="C208" s="49"/>
      <c r="D208" s="75"/>
      <c r="E208" s="55"/>
      <c r="F208" s="55"/>
      <c r="G208" s="55"/>
      <c r="H208" s="55"/>
      <c r="I208" s="55"/>
      <c r="J208" s="55"/>
      <c r="K208" s="55"/>
      <c r="L208" s="55"/>
      <c r="M208" s="55"/>
      <c r="N208" s="55"/>
      <c r="O208" s="11"/>
    </row>
    <row r="209" spans="1:15" s="8" customFormat="1" x14ac:dyDescent="0.25">
      <c r="A209" s="17"/>
      <c r="B209" s="22"/>
      <c r="C209" s="49"/>
      <c r="D209" s="75"/>
      <c r="E209" s="55"/>
      <c r="F209" s="55"/>
      <c r="G209" s="55"/>
      <c r="H209" s="55"/>
      <c r="I209" s="55"/>
      <c r="J209" s="55"/>
      <c r="K209" s="55"/>
      <c r="L209" s="55"/>
      <c r="M209" s="55"/>
      <c r="N209" s="55"/>
      <c r="O209" s="11"/>
    </row>
    <row r="210" spans="1:15" s="8" customFormat="1" x14ac:dyDescent="0.25">
      <c r="A210" s="17"/>
      <c r="B210" s="22"/>
      <c r="C210" s="49"/>
      <c r="D210" s="75"/>
      <c r="E210" s="55"/>
      <c r="F210" s="55"/>
      <c r="G210" s="55"/>
      <c r="H210" s="55"/>
      <c r="I210" s="55"/>
      <c r="J210" s="55"/>
      <c r="K210" s="55"/>
      <c r="L210" s="55"/>
      <c r="M210" s="55"/>
      <c r="N210" s="55"/>
      <c r="O210" s="11"/>
    </row>
    <row r="211" spans="1:15" s="8" customFormat="1" x14ac:dyDescent="0.25">
      <c r="A211" s="17"/>
      <c r="B211" s="22"/>
      <c r="C211" s="49"/>
      <c r="D211" s="75"/>
      <c r="E211" s="55"/>
      <c r="F211" s="55"/>
      <c r="G211" s="55"/>
      <c r="H211" s="55"/>
      <c r="I211" s="55"/>
      <c r="J211" s="55"/>
      <c r="K211" s="55"/>
      <c r="L211" s="55"/>
      <c r="M211" s="55"/>
      <c r="N211" s="55"/>
      <c r="O211" s="11"/>
    </row>
    <row r="212" spans="1:15" s="8" customFormat="1" x14ac:dyDescent="0.25">
      <c r="A212" s="17"/>
      <c r="B212" s="22"/>
      <c r="C212" s="49"/>
      <c r="D212" s="75"/>
      <c r="E212" s="55"/>
      <c r="F212" s="55"/>
      <c r="G212" s="55"/>
      <c r="H212" s="55"/>
      <c r="I212" s="55"/>
      <c r="J212" s="55"/>
      <c r="K212" s="55"/>
      <c r="L212" s="55"/>
      <c r="M212" s="55"/>
      <c r="N212" s="55"/>
      <c r="O212" s="11"/>
    </row>
    <row r="213" spans="1:15" s="8" customFormat="1" x14ac:dyDescent="0.25">
      <c r="A213" s="17"/>
      <c r="B213" s="22"/>
      <c r="C213" s="49"/>
      <c r="D213" s="75"/>
      <c r="E213" s="55"/>
      <c r="F213" s="55"/>
      <c r="G213" s="55"/>
      <c r="H213" s="55"/>
      <c r="I213" s="55"/>
      <c r="J213" s="55"/>
      <c r="K213" s="55"/>
      <c r="L213" s="55"/>
      <c r="M213" s="55"/>
      <c r="N213" s="55"/>
      <c r="O213" s="11"/>
    </row>
    <row r="214" spans="1:15" s="8" customFormat="1" x14ac:dyDescent="0.25">
      <c r="A214" s="17"/>
      <c r="B214" s="22"/>
      <c r="C214" s="49"/>
      <c r="D214" s="75"/>
      <c r="E214" s="55"/>
      <c r="F214" s="55"/>
      <c r="G214" s="55"/>
      <c r="H214" s="55"/>
      <c r="I214" s="55"/>
      <c r="J214" s="55"/>
      <c r="K214" s="55"/>
      <c r="L214" s="55"/>
      <c r="M214" s="55"/>
      <c r="N214" s="55"/>
      <c r="O214" s="11"/>
    </row>
    <row r="215" spans="1:15" s="8" customFormat="1" x14ac:dyDescent="0.25">
      <c r="A215" s="17"/>
      <c r="B215" s="22"/>
      <c r="C215" s="49"/>
      <c r="D215" s="75"/>
      <c r="E215" s="55"/>
      <c r="F215" s="55"/>
      <c r="G215" s="55"/>
      <c r="H215" s="55"/>
      <c r="I215" s="55"/>
      <c r="J215" s="55"/>
      <c r="K215" s="55"/>
      <c r="L215" s="55"/>
      <c r="M215" s="55"/>
      <c r="N215" s="55"/>
      <c r="O215" s="11"/>
    </row>
    <row r="216" spans="1:15" s="8" customFormat="1" x14ac:dyDescent="0.25">
      <c r="A216" s="17"/>
      <c r="B216" s="22"/>
      <c r="C216" s="49"/>
      <c r="D216" s="75"/>
      <c r="E216" s="55"/>
      <c r="F216" s="55"/>
      <c r="G216" s="55"/>
      <c r="H216" s="55"/>
      <c r="I216" s="55"/>
      <c r="J216" s="55"/>
      <c r="K216" s="55"/>
      <c r="L216" s="55"/>
      <c r="M216" s="55"/>
      <c r="N216" s="55"/>
      <c r="O216" s="11"/>
    </row>
    <row r="217" spans="1:15" s="8" customFormat="1" x14ac:dyDescent="0.25">
      <c r="A217" s="17"/>
      <c r="B217" s="22"/>
      <c r="C217" s="49"/>
      <c r="D217" s="75"/>
      <c r="E217" s="55"/>
      <c r="F217" s="55"/>
      <c r="G217" s="55"/>
      <c r="H217" s="55"/>
      <c r="I217" s="55"/>
      <c r="J217" s="55"/>
      <c r="K217" s="55"/>
      <c r="L217" s="55"/>
      <c r="M217" s="55"/>
      <c r="N217" s="55"/>
      <c r="O217" s="11"/>
    </row>
    <row r="218" spans="1:15" s="8" customFormat="1" x14ac:dyDescent="0.25">
      <c r="A218" s="17"/>
      <c r="B218" s="22"/>
      <c r="C218" s="49"/>
      <c r="D218" s="75"/>
      <c r="E218" s="55"/>
      <c r="F218" s="55"/>
      <c r="G218" s="55"/>
      <c r="H218" s="55"/>
      <c r="I218" s="55"/>
      <c r="J218" s="55"/>
      <c r="K218" s="55"/>
      <c r="L218" s="55"/>
      <c r="M218" s="55"/>
      <c r="N218" s="55"/>
      <c r="O218" s="11"/>
    </row>
    <row r="219" spans="1:15" s="8" customFormat="1" x14ac:dyDescent="0.25">
      <c r="A219" s="17"/>
      <c r="B219" s="22"/>
      <c r="C219" s="49"/>
      <c r="D219" s="75"/>
      <c r="E219" s="55"/>
      <c r="F219" s="55"/>
      <c r="G219" s="55"/>
      <c r="H219" s="55"/>
      <c r="I219" s="55"/>
      <c r="J219" s="55"/>
      <c r="K219" s="55"/>
      <c r="L219" s="55"/>
      <c r="M219" s="55"/>
      <c r="N219" s="55"/>
      <c r="O219" s="11"/>
    </row>
    <row r="220" spans="1:15" s="8" customFormat="1" x14ac:dyDescent="0.25">
      <c r="A220" s="17"/>
      <c r="B220" s="22"/>
      <c r="C220" s="49"/>
      <c r="D220" s="75"/>
      <c r="E220" s="55"/>
      <c r="F220" s="55"/>
      <c r="G220" s="55"/>
      <c r="H220" s="55"/>
      <c r="I220" s="55"/>
      <c r="J220" s="55"/>
      <c r="K220" s="55"/>
      <c r="L220" s="55"/>
      <c r="M220" s="55"/>
      <c r="N220" s="55"/>
      <c r="O220" s="11"/>
    </row>
    <row r="221" spans="1:15" s="8" customFormat="1" x14ac:dyDescent="0.25">
      <c r="A221" s="17"/>
      <c r="B221" s="22"/>
      <c r="C221" s="49"/>
      <c r="D221" s="75"/>
      <c r="E221" s="55"/>
      <c r="F221" s="55"/>
      <c r="G221" s="55"/>
      <c r="H221" s="55"/>
      <c r="I221" s="55"/>
      <c r="J221" s="55"/>
      <c r="K221" s="55"/>
      <c r="L221" s="55"/>
      <c r="M221" s="55"/>
      <c r="N221" s="55"/>
      <c r="O221" s="11"/>
    </row>
    <row r="222" spans="1:15" s="8" customFormat="1" x14ac:dyDescent="0.25">
      <c r="A222" s="17"/>
      <c r="B222" s="22"/>
      <c r="C222" s="49"/>
      <c r="D222" s="75"/>
      <c r="E222" s="55"/>
      <c r="F222" s="55"/>
      <c r="G222" s="55"/>
      <c r="H222" s="55"/>
      <c r="I222" s="55"/>
      <c r="J222" s="55"/>
      <c r="K222" s="55"/>
      <c r="L222" s="55"/>
      <c r="M222" s="55"/>
      <c r="N222" s="55"/>
      <c r="O222" s="11"/>
    </row>
    <row r="223" spans="1:15" s="8" customFormat="1" x14ac:dyDescent="0.25">
      <c r="A223" s="17"/>
      <c r="B223" s="22"/>
      <c r="C223" s="49"/>
      <c r="D223" s="75"/>
      <c r="E223" s="55"/>
      <c r="F223" s="55"/>
      <c r="G223" s="55"/>
      <c r="H223" s="55"/>
      <c r="I223" s="55"/>
      <c r="J223" s="55"/>
      <c r="K223" s="55"/>
      <c r="L223" s="55"/>
      <c r="M223" s="55"/>
      <c r="N223" s="55"/>
      <c r="O223" s="11"/>
    </row>
    <row r="224" spans="1:15" s="8" customFormat="1" x14ac:dyDescent="0.25">
      <c r="A224" s="17"/>
      <c r="B224" s="22"/>
      <c r="C224" s="49"/>
      <c r="D224" s="75"/>
      <c r="E224" s="55"/>
      <c r="F224" s="55"/>
      <c r="G224" s="55"/>
      <c r="H224" s="55"/>
      <c r="I224" s="55"/>
      <c r="J224" s="55"/>
      <c r="K224" s="55"/>
      <c r="L224" s="55"/>
      <c r="M224" s="55"/>
      <c r="N224" s="55"/>
      <c r="O224" s="11"/>
    </row>
    <row r="225" spans="1:15" s="8" customFormat="1" x14ac:dyDescent="0.25">
      <c r="A225" s="17"/>
      <c r="B225" s="22"/>
      <c r="C225" s="49"/>
      <c r="D225" s="75"/>
      <c r="E225" s="55"/>
      <c r="F225" s="55"/>
      <c r="G225" s="55"/>
      <c r="H225" s="55"/>
      <c r="I225" s="55"/>
      <c r="J225" s="55"/>
      <c r="K225" s="55"/>
      <c r="L225" s="55"/>
      <c r="M225" s="55"/>
      <c r="N225" s="55"/>
      <c r="O225" s="11"/>
    </row>
    <row r="226" spans="1:15" s="8" customFormat="1" x14ac:dyDescent="0.25">
      <c r="A226" s="17"/>
      <c r="B226" s="22"/>
      <c r="C226" s="49"/>
      <c r="D226" s="75"/>
      <c r="E226" s="55"/>
      <c r="F226" s="55"/>
      <c r="G226" s="55"/>
      <c r="H226" s="55"/>
      <c r="I226" s="55"/>
      <c r="J226" s="55"/>
      <c r="K226" s="55"/>
      <c r="L226" s="55"/>
      <c r="M226" s="55"/>
      <c r="N226" s="55"/>
      <c r="O226" s="11"/>
    </row>
    <row r="227" spans="1:15" s="8" customFormat="1" x14ac:dyDescent="0.25">
      <c r="A227" s="17"/>
      <c r="B227" s="22"/>
      <c r="C227" s="49"/>
      <c r="D227" s="75"/>
      <c r="E227" s="55"/>
      <c r="F227" s="55"/>
      <c r="G227" s="55"/>
      <c r="H227" s="55"/>
      <c r="I227" s="55"/>
      <c r="J227" s="55"/>
      <c r="K227" s="55"/>
      <c r="L227" s="55"/>
      <c r="M227" s="55"/>
      <c r="N227" s="55"/>
      <c r="O227" s="11"/>
    </row>
    <row r="228" spans="1:15" s="8" customFormat="1" x14ac:dyDescent="0.25">
      <c r="A228" s="17"/>
      <c r="B228" s="22"/>
      <c r="C228" s="49"/>
      <c r="D228" s="75"/>
      <c r="E228" s="55"/>
      <c r="F228" s="55"/>
      <c r="G228" s="55"/>
      <c r="H228" s="55"/>
      <c r="I228" s="55"/>
      <c r="J228" s="55"/>
      <c r="K228" s="55"/>
      <c r="L228" s="55"/>
      <c r="M228" s="55"/>
      <c r="N228" s="55"/>
      <c r="O228" s="11"/>
    </row>
    <row r="229" spans="1:15" s="8" customFormat="1" x14ac:dyDescent="0.25">
      <c r="A229" s="17"/>
      <c r="B229" s="22"/>
      <c r="C229" s="49"/>
      <c r="D229" s="75"/>
      <c r="E229" s="55"/>
      <c r="F229" s="55"/>
      <c r="G229" s="55"/>
      <c r="H229" s="55"/>
      <c r="I229" s="55"/>
      <c r="J229" s="55"/>
      <c r="K229" s="55"/>
      <c r="L229" s="55"/>
      <c r="M229" s="55"/>
      <c r="N229" s="55"/>
      <c r="O229" s="11"/>
    </row>
    <row r="230" spans="1:15" s="8" customFormat="1" x14ac:dyDescent="0.25">
      <c r="A230" s="17"/>
      <c r="B230" s="22"/>
      <c r="C230" s="49"/>
      <c r="D230" s="75"/>
      <c r="E230" s="55"/>
      <c r="F230" s="55"/>
      <c r="G230" s="55"/>
      <c r="H230" s="55"/>
      <c r="I230" s="55"/>
      <c r="J230" s="55"/>
      <c r="K230" s="55"/>
      <c r="L230" s="55"/>
      <c r="M230" s="55"/>
      <c r="N230" s="55"/>
      <c r="O230" s="11"/>
    </row>
    <row r="231" spans="1:15" s="8" customFormat="1" x14ac:dyDescent="0.25">
      <c r="A231" s="17"/>
      <c r="B231" s="22"/>
      <c r="C231" s="49"/>
      <c r="D231" s="75"/>
      <c r="E231" s="55"/>
      <c r="F231" s="55"/>
      <c r="G231" s="55"/>
      <c r="H231" s="55"/>
      <c r="I231" s="55"/>
      <c r="J231" s="55"/>
      <c r="K231" s="55"/>
      <c r="L231" s="55"/>
      <c r="M231" s="55"/>
      <c r="N231" s="55"/>
      <c r="O231" s="11"/>
    </row>
    <row r="232" spans="1:15" s="8" customFormat="1" x14ac:dyDescent="0.25">
      <c r="A232" s="17"/>
      <c r="B232" s="22"/>
      <c r="C232" s="49"/>
      <c r="D232" s="75"/>
      <c r="E232" s="55"/>
      <c r="F232" s="55"/>
      <c r="G232" s="55"/>
      <c r="H232" s="55"/>
      <c r="I232" s="55"/>
      <c r="J232" s="55"/>
      <c r="K232" s="55"/>
      <c r="L232" s="55"/>
      <c r="M232" s="55"/>
      <c r="N232" s="55"/>
      <c r="O232" s="11"/>
    </row>
    <row r="233" spans="1:15" s="8" customFormat="1" x14ac:dyDescent="0.25">
      <c r="A233" s="17"/>
      <c r="B233" s="22"/>
      <c r="C233" s="49"/>
      <c r="D233" s="75"/>
      <c r="E233" s="55"/>
      <c r="F233" s="55"/>
      <c r="G233" s="55"/>
      <c r="H233" s="55"/>
      <c r="I233" s="55"/>
      <c r="J233" s="55"/>
      <c r="K233" s="55"/>
      <c r="L233" s="55"/>
      <c r="M233" s="55"/>
      <c r="N233" s="55"/>
      <c r="O233" s="11"/>
    </row>
    <row r="234" spans="1:15" s="8" customFormat="1" x14ac:dyDescent="0.25">
      <c r="A234" s="17"/>
      <c r="B234" s="22"/>
      <c r="C234" s="49"/>
      <c r="D234" s="75"/>
      <c r="E234" s="55"/>
      <c r="F234" s="55"/>
      <c r="G234" s="55"/>
      <c r="H234" s="55"/>
      <c r="I234" s="55"/>
      <c r="J234" s="55"/>
      <c r="K234" s="55"/>
      <c r="L234" s="55"/>
      <c r="M234" s="55"/>
      <c r="N234" s="55"/>
      <c r="O234" s="11"/>
    </row>
    <row r="235" spans="1:15" s="8" customFormat="1" x14ac:dyDescent="0.25">
      <c r="A235" s="17"/>
      <c r="B235" s="22"/>
      <c r="C235" s="49"/>
      <c r="D235" s="75"/>
      <c r="E235" s="55"/>
      <c r="F235" s="55"/>
      <c r="G235" s="55"/>
      <c r="H235" s="55"/>
      <c r="I235" s="55"/>
      <c r="J235" s="55"/>
      <c r="K235" s="55"/>
      <c r="L235" s="55"/>
      <c r="M235" s="55"/>
      <c r="N235" s="55"/>
      <c r="O235" s="11"/>
    </row>
    <row r="236" spans="1:15" s="8" customFormat="1" x14ac:dyDescent="0.25">
      <c r="A236" s="17"/>
      <c r="B236" s="22"/>
      <c r="C236" s="49"/>
      <c r="D236" s="75"/>
      <c r="E236" s="55"/>
      <c r="F236" s="55"/>
      <c r="G236" s="55"/>
      <c r="H236" s="55"/>
      <c r="I236" s="55"/>
      <c r="J236" s="55"/>
      <c r="K236" s="55"/>
      <c r="L236" s="55"/>
      <c r="M236" s="55"/>
      <c r="N236" s="55"/>
      <c r="O236" s="11"/>
    </row>
    <row r="237" spans="1:15" s="8" customFormat="1" x14ac:dyDescent="0.25">
      <c r="A237" s="17"/>
      <c r="B237" s="22"/>
      <c r="C237" s="49"/>
      <c r="D237" s="75"/>
      <c r="E237" s="55"/>
      <c r="F237" s="55"/>
      <c r="G237" s="55"/>
      <c r="H237" s="55"/>
      <c r="I237" s="55"/>
      <c r="J237" s="55"/>
      <c r="K237" s="55"/>
      <c r="L237" s="55"/>
      <c r="M237" s="55"/>
      <c r="N237" s="55"/>
      <c r="O237" s="11"/>
    </row>
    <row r="238" spans="1:15" s="8" customFormat="1" x14ac:dyDescent="0.25">
      <c r="A238" s="17"/>
      <c r="B238" s="22"/>
      <c r="C238" s="49"/>
      <c r="D238" s="75"/>
      <c r="E238" s="55"/>
      <c r="F238" s="55"/>
      <c r="G238" s="55"/>
      <c r="H238" s="55"/>
      <c r="I238" s="55"/>
      <c r="J238" s="55"/>
      <c r="K238" s="55"/>
      <c r="L238" s="55"/>
      <c r="M238" s="55"/>
      <c r="N238" s="55"/>
      <c r="O238" s="11"/>
    </row>
    <row r="239" spans="1:15" s="8" customFormat="1" x14ac:dyDescent="0.25">
      <c r="A239" s="17"/>
      <c r="B239" s="22"/>
      <c r="C239" s="49"/>
      <c r="D239" s="75"/>
      <c r="E239" s="55"/>
      <c r="F239" s="55"/>
      <c r="G239" s="55"/>
      <c r="H239" s="55"/>
      <c r="I239" s="55"/>
      <c r="J239" s="55"/>
      <c r="K239" s="55"/>
      <c r="L239" s="55"/>
      <c r="M239" s="55"/>
      <c r="N239" s="55"/>
      <c r="O239" s="11"/>
    </row>
    <row r="240" spans="1:15" s="8" customFormat="1" x14ac:dyDescent="0.25">
      <c r="A240" s="17"/>
      <c r="B240" s="22"/>
      <c r="C240" s="49"/>
      <c r="D240" s="75"/>
      <c r="E240" s="55"/>
      <c r="F240" s="55"/>
      <c r="G240" s="55"/>
      <c r="H240" s="55"/>
      <c r="I240" s="55"/>
      <c r="J240" s="55"/>
      <c r="K240" s="55"/>
      <c r="L240" s="55"/>
      <c r="M240" s="55"/>
      <c r="N240" s="55"/>
      <c r="O240" s="11"/>
    </row>
    <row r="241" spans="1:15" s="8" customFormat="1" x14ac:dyDescent="0.25">
      <c r="A241" s="17"/>
      <c r="B241" s="22"/>
      <c r="C241" s="49"/>
      <c r="D241" s="75"/>
      <c r="E241" s="55"/>
      <c r="F241" s="55"/>
      <c r="G241" s="55"/>
      <c r="H241" s="55"/>
      <c r="I241" s="55"/>
      <c r="J241" s="55"/>
      <c r="K241" s="55"/>
      <c r="L241" s="55"/>
      <c r="M241" s="55"/>
      <c r="N241" s="55"/>
      <c r="O241" s="11"/>
    </row>
    <row r="242" spans="1:15" s="8" customFormat="1" x14ac:dyDescent="0.25">
      <c r="A242" s="17"/>
      <c r="B242" s="22"/>
      <c r="C242" s="49"/>
      <c r="D242" s="75"/>
      <c r="E242" s="55"/>
      <c r="F242" s="55"/>
      <c r="G242" s="55"/>
      <c r="H242" s="55"/>
      <c r="I242" s="55"/>
      <c r="J242" s="55"/>
      <c r="K242" s="55"/>
      <c r="L242" s="55"/>
      <c r="M242" s="55"/>
      <c r="N242" s="55"/>
      <c r="O242" s="11"/>
    </row>
    <row r="243" spans="1:15" s="8" customFormat="1" x14ac:dyDescent="0.25">
      <c r="A243" s="17"/>
      <c r="B243" s="22"/>
      <c r="C243" s="49"/>
      <c r="D243" s="75"/>
      <c r="E243" s="55"/>
      <c r="F243" s="55"/>
      <c r="G243" s="55"/>
      <c r="H243" s="55"/>
      <c r="I243" s="55"/>
      <c r="J243" s="55"/>
      <c r="K243" s="55"/>
      <c r="L243" s="55"/>
      <c r="M243" s="55"/>
      <c r="N243" s="55"/>
      <c r="O243" s="11"/>
    </row>
    <row r="244" spans="1:15" s="8" customFormat="1" x14ac:dyDescent="0.25">
      <c r="A244" s="17"/>
      <c r="B244" s="22"/>
      <c r="C244" s="49"/>
      <c r="D244" s="75"/>
      <c r="E244" s="55"/>
      <c r="F244" s="55"/>
      <c r="G244" s="55"/>
      <c r="H244" s="55"/>
      <c r="I244" s="55"/>
      <c r="J244" s="55"/>
      <c r="K244" s="55"/>
      <c r="L244" s="55"/>
      <c r="M244" s="55"/>
      <c r="N244" s="55"/>
      <c r="O244" s="11"/>
    </row>
    <row r="245" spans="1:15" s="8" customFormat="1" x14ac:dyDescent="0.25">
      <c r="A245" s="17"/>
      <c r="B245" s="22"/>
      <c r="C245" s="49"/>
      <c r="D245" s="75"/>
      <c r="E245" s="55"/>
      <c r="F245" s="55"/>
      <c r="G245" s="55"/>
      <c r="H245" s="55"/>
      <c r="I245" s="55"/>
      <c r="J245" s="55"/>
      <c r="K245" s="55"/>
      <c r="L245" s="55"/>
      <c r="M245" s="55"/>
      <c r="N245" s="55"/>
      <c r="O245" s="11"/>
    </row>
    <row r="246" spans="1:15" s="8" customFormat="1" x14ac:dyDescent="0.25">
      <c r="A246" s="17"/>
      <c r="B246" s="22"/>
      <c r="C246" s="49"/>
      <c r="D246" s="75"/>
      <c r="E246" s="55"/>
      <c r="F246" s="55"/>
      <c r="G246" s="55"/>
      <c r="H246" s="55"/>
      <c r="I246" s="55"/>
      <c r="J246" s="55"/>
      <c r="K246" s="55"/>
      <c r="L246" s="55"/>
      <c r="M246" s="55"/>
      <c r="N246" s="55"/>
      <c r="O246" s="11"/>
    </row>
    <row r="247" spans="1:15" s="8" customFormat="1" x14ac:dyDescent="0.25">
      <c r="A247" s="17"/>
      <c r="B247" s="22"/>
      <c r="C247" s="49"/>
      <c r="D247" s="75"/>
      <c r="E247" s="55"/>
      <c r="F247" s="55"/>
      <c r="G247" s="55"/>
      <c r="H247" s="55"/>
      <c r="I247" s="55"/>
      <c r="J247" s="55"/>
      <c r="K247" s="55"/>
      <c r="L247" s="55"/>
      <c r="M247" s="55"/>
      <c r="N247" s="55"/>
      <c r="O247" s="11"/>
    </row>
    <row r="248" spans="1:15" s="8" customFormat="1" x14ac:dyDescent="0.25">
      <c r="A248" s="17"/>
      <c r="B248" s="22"/>
      <c r="C248" s="49"/>
      <c r="D248" s="75"/>
      <c r="E248" s="55"/>
      <c r="F248" s="55"/>
      <c r="G248" s="55"/>
      <c r="H248" s="55"/>
      <c r="I248" s="55"/>
      <c r="J248" s="55"/>
      <c r="K248" s="55"/>
      <c r="L248" s="55"/>
      <c r="M248" s="55"/>
      <c r="N248" s="55"/>
      <c r="O248" s="11"/>
    </row>
    <row r="249" spans="1:15" s="8" customFormat="1" x14ac:dyDescent="0.25">
      <c r="A249" s="17"/>
      <c r="B249" s="22"/>
      <c r="C249" s="49"/>
      <c r="D249" s="75"/>
      <c r="E249" s="55"/>
      <c r="F249" s="55"/>
      <c r="G249" s="55"/>
      <c r="H249" s="55"/>
      <c r="I249" s="55"/>
      <c r="J249" s="55"/>
      <c r="K249" s="55"/>
      <c r="L249" s="55"/>
      <c r="M249" s="55"/>
      <c r="N249" s="55"/>
      <c r="O249" s="11"/>
    </row>
    <row r="250" spans="1:15" s="8" customFormat="1" x14ac:dyDescent="0.25">
      <c r="A250" s="17"/>
      <c r="B250" s="22"/>
      <c r="C250" s="49"/>
      <c r="D250" s="75"/>
      <c r="E250" s="55"/>
      <c r="F250" s="55"/>
      <c r="G250" s="55"/>
      <c r="H250" s="55"/>
      <c r="I250" s="55"/>
      <c r="J250" s="55"/>
      <c r="K250" s="55"/>
      <c r="L250" s="55"/>
      <c r="M250" s="55"/>
      <c r="N250" s="55"/>
      <c r="O250" s="11"/>
    </row>
    <row r="251" spans="1:15" s="8" customFormat="1" x14ac:dyDescent="0.25">
      <c r="A251" s="17"/>
      <c r="B251" s="22"/>
      <c r="C251" s="49"/>
      <c r="D251" s="75"/>
      <c r="E251" s="55"/>
      <c r="F251" s="55"/>
      <c r="G251" s="55"/>
      <c r="H251" s="55"/>
      <c r="I251" s="55"/>
      <c r="J251" s="55"/>
      <c r="K251" s="55"/>
      <c r="L251" s="55"/>
      <c r="M251" s="55"/>
      <c r="N251" s="55"/>
      <c r="O251" s="11"/>
    </row>
    <row r="252" spans="1:15" s="8" customFormat="1" x14ac:dyDescent="0.25">
      <c r="A252" s="17"/>
      <c r="B252" s="22"/>
      <c r="C252" s="49"/>
      <c r="D252" s="75"/>
      <c r="E252" s="55"/>
      <c r="F252" s="55"/>
      <c r="G252" s="55"/>
      <c r="H252" s="55"/>
      <c r="I252" s="55"/>
      <c r="J252" s="55"/>
      <c r="K252" s="55"/>
      <c r="L252" s="55"/>
      <c r="M252" s="55"/>
      <c r="N252" s="55"/>
      <c r="O252" s="11"/>
    </row>
    <row r="253" spans="1:15" s="8" customFormat="1" x14ac:dyDescent="0.25">
      <c r="A253" s="17"/>
      <c r="B253" s="22"/>
      <c r="C253" s="49"/>
      <c r="D253" s="75"/>
      <c r="E253" s="55"/>
      <c r="F253" s="55"/>
      <c r="G253" s="55"/>
      <c r="H253" s="55"/>
      <c r="I253" s="55"/>
      <c r="J253" s="55"/>
      <c r="K253" s="55"/>
      <c r="L253" s="55"/>
      <c r="M253" s="55"/>
      <c r="N253" s="55"/>
      <c r="O253" s="11"/>
    </row>
    <row r="254" spans="1:15" s="8" customFormat="1" x14ac:dyDescent="0.25">
      <c r="A254" s="17"/>
      <c r="B254" s="22"/>
      <c r="C254" s="49"/>
      <c r="D254" s="75"/>
      <c r="E254" s="55"/>
      <c r="F254" s="55"/>
      <c r="G254" s="55"/>
      <c r="H254" s="55"/>
      <c r="I254" s="55"/>
      <c r="J254" s="55"/>
      <c r="K254" s="55"/>
      <c r="L254" s="55"/>
      <c r="M254" s="55"/>
      <c r="N254" s="55"/>
      <c r="O254" s="11"/>
    </row>
    <row r="255" spans="1:15" s="8" customFormat="1" x14ac:dyDescent="0.25">
      <c r="A255" s="17"/>
      <c r="B255" s="22"/>
      <c r="C255" s="49"/>
      <c r="D255" s="75"/>
      <c r="E255" s="55"/>
      <c r="F255" s="55"/>
      <c r="G255" s="55"/>
      <c r="H255" s="55"/>
      <c r="I255" s="55"/>
      <c r="J255" s="55"/>
      <c r="K255" s="55"/>
      <c r="L255" s="55"/>
      <c r="M255" s="55"/>
      <c r="N255" s="55"/>
      <c r="O255" s="11"/>
    </row>
    <row r="256" spans="1:15" s="8" customFormat="1" x14ac:dyDescent="0.25">
      <c r="A256" s="17"/>
      <c r="B256" s="22"/>
      <c r="C256" s="49"/>
      <c r="D256" s="75"/>
      <c r="E256" s="55"/>
      <c r="F256" s="55"/>
      <c r="G256" s="55"/>
      <c r="H256" s="55"/>
      <c r="I256" s="55"/>
      <c r="J256" s="55"/>
      <c r="K256" s="55"/>
      <c r="L256" s="55"/>
      <c r="M256" s="55"/>
      <c r="N256" s="55"/>
      <c r="O256" s="11"/>
    </row>
    <row r="257" spans="1:15" s="8" customFormat="1" x14ac:dyDescent="0.25">
      <c r="A257" s="17"/>
      <c r="B257" s="22"/>
      <c r="C257" s="49"/>
      <c r="D257" s="75"/>
      <c r="E257" s="55"/>
      <c r="F257" s="55"/>
      <c r="G257" s="55"/>
      <c r="H257" s="55"/>
      <c r="I257" s="55"/>
      <c r="J257" s="55"/>
      <c r="K257" s="55"/>
      <c r="L257" s="55"/>
      <c r="M257" s="55"/>
      <c r="N257" s="55"/>
      <c r="O257" s="11"/>
    </row>
    <row r="258" spans="1:15" s="8" customFormat="1" x14ac:dyDescent="0.25">
      <c r="A258" s="17"/>
      <c r="B258" s="22"/>
      <c r="C258" s="49"/>
      <c r="D258" s="75"/>
      <c r="E258" s="55"/>
      <c r="F258" s="55"/>
      <c r="G258" s="55"/>
      <c r="H258" s="55"/>
      <c r="I258" s="55"/>
      <c r="J258" s="55"/>
      <c r="K258" s="55"/>
      <c r="L258" s="55"/>
      <c r="M258" s="55"/>
      <c r="N258" s="55"/>
      <c r="O258" s="11"/>
    </row>
    <row r="259" spans="1:15" s="8" customFormat="1" x14ac:dyDescent="0.25">
      <c r="A259" s="17"/>
      <c r="B259" s="22"/>
      <c r="C259" s="49"/>
      <c r="D259" s="75"/>
      <c r="E259" s="55"/>
      <c r="F259" s="55"/>
      <c r="G259" s="55"/>
      <c r="H259" s="55"/>
      <c r="I259" s="55"/>
      <c r="J259" s="55"/>
      <c r="K259" s="55"/>
      <c r="L259" s="55"/>
      <c r="M259" s="55"/>
      <c r="N259" s="55"/>
      <c r="O259" s="11"/>
    </row>
    <row r="260" spans="1:15" s="8" customFormat="1" x14ac:dyDescent="0.25">
      <c r="A260" s="17"/>
      <c r="B260" s="22"/>
      <c r="C260" s="49"/>
      <c r="D260" s="75"/>
      <c r="E260" s="55"/>
      <c r="F260" s="55"/>
      <c r="G260" s="55"/>
      <c r="H260" s="55"/>
      <c r="I260" s="55"/>
      <c r="J260" s="55"/>
      <c r="K260" s="55"/>
      <c r="L260" s="55"/>
      <c r="M260" s="55"/>
      <c r="N260" s="55"/>
      <c r="O260" s="11"/>
    </row>
    <row r="261" spans="1:15" s="8" customFormat="1" x14ac:dyDescent="0.25">
      <c r="A261" s="17"/>
      <c r="B261" s="22"/>
      <c r="C261" s="49"/>
      <c r="D261" s="75"/>
      <c r="E261" s="55"/>
      <c r="F261" s="55"/>
      <c r="G261" s="55"/>
      <c r="H261" s="55"/>
      <c r="I261" s="55"/>
      <c r="J261" s="55"/>
      <c r="K261" s="55"/>
      <c r="L261" s="55"/>
      <c r="M261" s="55"/>
      <c r="N261" s="55"/>
      <c r="O261" s="11"/>
    </row>
    <row r="262" spans="1:15" s="8" customFormat="1" x14ac:dyDescent="0.25">
      <c r="A262" s="17"/>
      <c r="B262" s="22"/>
      <c r="C262" s="49"/>
      <c r="D262" s="75"/>
      <c r="E262" s="55"/>
      <c r="F262" s="55"/>
      <c r="G262" s="55"/>
      <c r="H262" s="55"/>
      <c r="I262" s="55"/>
      <c r="J262" s="55"/>
      <c r="K262" s="55"/>
      <c r="L262" s="55"/>
      <c r="M262" s="55"/>
      <c r="N262" s="55"/>
      <c r="O262" s="11"/>
    </row>
    <row r="263" spans="1:15" s="8" customFormat="1" x14ac:dyDescent="0.25">
      <c r="A263" s="17"/>
      <c r="B263" s="22"/>
      <c r="C263" s="49"/>
      <c r="D263" s="75"/>
      <c r="E263" s="55"/>
      <c r="F263" s="55"/>
      <c r="G263" s="55"/>
      <c r="H263" s="55"/>
      <c r="I263" s="55"/>
      <c r="J263" s="55"/>
      <c r="K263" s="55"/>
      <c r="L263" s="55"/>
      <c r="M263" s="55"/>
      <c r="N263" s="55"/>
      <c r="O263" s="11"/>
    </row>
    <row r="264" spans="1:15" s="8" customFormat="1" x14ac:dyDescent="0.25">
      <c r="A264" s="17"/>
      <c r="B264" s="22"/>
      <c r="C264" s="49"/>
      <c r="D264" s="75"/>
      <c r="E264" s="55"/>
      <c r="F264" s="55"/>
      <c r="G264" s="55"/>
      <c r="H264" s="55"/>
      <c r="I264" s="55"/>
      <c r="J264" s="55"/>
      <c r="K264" s="55"/>
      <c r="L264" s="55"/>
      <c r="M264" s="55"/>
      <c r="N264" s="55"/>
      <c r="O264" s="11"/>
    </row>
    <row r="265" spans="1:15" s="8" customFormat="1" x14ac:dyDescent="0.25">
      <c r="A265" s="17"/>
      <c r="B265" s="22"/>
      <c r="C265" s="49"/>
      <c r="D265" s="75"/>
      <c r="E265" s="55"/>
      <c r="F265" s="55"/>
      <c r="G265" s="55"/>
      <c r="H265" s="55"/>
      <c r="I265" s="55"/>
      <c r="J265" s="55"/>
      <c r="K265" s="55"/>
      <c r="L265" s="55"/>
      <c r="M265" s="55"/>
      <c r="N265" s="55"/>
      <c r="O265" s="11"/>
    </row>
    <row r="266" spans="1:15" s="8" customFormat="1" x14ac:dyDescent="0.25">
      <c r="A266" s="17"/>
      <c r="B266" s="22"/>
      <c r="C266" s="49"/>
      <c r="D266" s="75"/>
      <c r="E266" s="55"/>
      <c r="F266" s="55"/>
      <c r="G266" s="55"/>
      <c r="H266" s="55"/>
      <c r="I266" s="55"/>
      <c r="J266" s="55"/>
      <c r="K266" s="55"/>
      <c r="L266" s="55"/>
      <c r="M266" s="55"/>
      <c r="N266" s="55"/>
      <c r="O266" s="11"/>
    </row>
    <row r="267" spans="1:15" s="8" customFormat="1" x14ac:dyDescent="0.25">
      <c r="A267" s="17"/>
      <c r="B267" s="22"/>
      <c r="C267" s="49"/>
      <c r="D267" s="75"/>
      <c r="E267" s="55"/>
      <c r="F267" s="55"/>
      <c r="G267" s="55"/>
      <c r="H267" s="55"/>
      <c r="I267" s="55"/>
      <c r="J267" s="55"/>
      <c r="K267" s="55"/>
      <c r="L267" s="55"/>
      <c r="M267" s="55"/>
      <c r="N267" s="55"/>
      <c r="O267" s="11"/>
    </row>
    <row r="268" spans="1:15" s="8" customFormat="1" x14ac:dyDescent="0.25">
      <c r="A268" s="17"/>
      <c r="B268" s="22"/>
      <c r="C268" s="49"/>
      <c r="D268" s="75"/>
      <c r="E268" s="55"/>
      <c r="F268" s="55"/>
      <c r="G268" s="55"/>
      <c r="H268" s="55"/>
      <c r="I268" s="55"/>
      <c r="J268" s="55"/>
      <c r="K268" s="55"/>
      <c r="L268" s="55"/>
      <c r="M268" s="55"/>
      <c r="N268" s="55"/>
      <c r="O268" s="11"/>
    </row>
    <row r="269" spans="1:15" s="8" customFormat="1" x14ac:dyDescent="0.25">
      <c r="A269" s="17"/>
      <c r="B269" s="22"/>
      <c r="C269" s="49"/>
      <c r="D269" s="75"/>
      <c r="E269" s="55"/>
      <c r="F269" s="55"/>
      <c r="G269" s="55"/>
      <c r="H269" s="55"/>
      <c r="I269" s="55"/>
      <c r="J269" s="55"/>
      <c r="K269" s="55"/>
      <c r="L269" s="55"/>
      <c r="M269" s="55"/>
      <c r="N269" s="55"/>
      <c r="O269" s="11"/>
    </row>
    <row r="270" spans="1:15" s="8" customFormat="1" x14ac:dyDescent="0.25">
      <c r="A270" s="17"/>
      <c r="B270" s="22"/>
      <c r="C270" s="49"/>
      <c r="D270" s="75"/>
      <c r="E270" s="55"/>
      <c r="F270" s="55"/>
      <c r="G270" s="55"/>
      <c r="H270" s="55"/>
      <c r="I270" s="55"/>
      <c r="J270" s="55"/>
      <c r="K270" s="55"/>
      <c r="L270" s="55"/>
      <c r="M270" s="55"/>
      <c r="N270" s="55"/>
      <c r="O270" s="11"/>
    </row>
    <row r="271" spans="1:15" s="8" customFormat="1" x14ac:dyDescent="0.25">
      <c r="A271" s="17"/>
      <c r="B271" s="22"/>
      <c r="C271" s="49"/>
      <c r="D271" s="75"/>
      <c r="E271" s="55"/>
      <c r="F271" s="55"/>
      <c r="G271" s="55"/>
      <c r="H271" s="55"/>
      <c r="I271" s="55"/>
      <c r="J271" s="55"/>
      <c r="K271" s="55"/>
      <c r="L271" s="55"/>
      <c r="M271" s="55"/>
      <c r="N271" s="55"/>
      <c r="O271" s="11"/>
    </row>
    <row r="272" spans="1:15" s="8" customFormat="1" x14ac:dyDescent="0.25">
      <c r="A272" s="17"/>
      <c r="B272" s="22"/>
      <c r="C272" s="49"/>
      <c r="D272" s="75"/>
      <c r="E272" s="55"/>
      <c r="F272" s="55"/>
      <c r="G272" s="55"/>
      <c r="H272" s="55"/>
      <c r="I272" s="55"/>
      <c r="J272" s="55"/>
      <c r="K272" s="55"/>
      <c r="L272" s="55"/>
      <c r="M272" s="55"/>
      <c r="N272" s="55"/>
      <c r="O272" s="11"/>
    </row>
    <row r="273" spans="1:15" s="8" customFormat="1" x14ac:dyDescent="0.25">
      <c r="A273" s="17"/>
      <c r="B273" s="22"/>
      <c r="C273" s="49"/>
      <c r="D273" s="75"/>
      <c r="E273" s="55"/>
      <c r="F273" s="55"/>
      <c r="G273" s="55"/>
      <c r="H273" s="55"/>
      <c r="I273" s="55"/>
      <c r="J273" s="55"/>
      <c r="K273" s="55"/>
      <c r="L273" s="55"/>
      <c r="M273" s="55"/>
      <c r="N273" s="55"/>
      <c r="O273" s="11"/>
    </row>
    <row r="274" spans="1:15" s="8" customFormat="1" x14ac:dyDescent="0.25">
      <c r="A274" s="17"/>
      <c r="B274" s="22"/>
      <c r="C274" s="49"/>
      <c r="D274" s="75"/>
      <c r="E274" s="55"/>
      <c r="F274" s="55"/>
      <c r="G274" s="55"/>
      <c r="H274" s="55"/>
      <c r="I274" s="55"/>
      <c r="J274" s="55"/>
      <c r="K274" s="55"/>
      <c r="L274" s="55"/>
      <c r="M274" s="55"/>
      <c r="N274" s="55"/>
      <c r="O274" s="11"/>
    </row>
    <row r="275" spans="1:15" s="8" customFormat="1" x14ac:dyDescent="0.25">
      <c r="A275" s="17"/>
      <c r="B275" s="22"/>
      <c r="C275" s="49"/>
      <c r="D275" s="75"/>
      <c r="E275" s="55"/>
      <c r="F275" s="55"/>
      <c r="G275" s="55"/>
      <c r="H275" s="55"/>
      <c r="I275" s="55"/>
      <c r="J275" s="55"/>
      <c r="K275" s="55"/>
      <c r="L275" s="55"/>
      <c r="M275" s="55"/>
      <c r="N275" s="55"/>
      <c r="O275" s="11"/>
    </row>
    <row r="276" spans="1:15" s="8" customFormat="1" x14ac:dyDescent="0.25">
      <c r="A276" s="17"/>
      <c r="B276" s="22"/>
      <c r="C276" s="49"/>
      <c r="D276" s="75"/>
      <c r="E276" s="55"/>
      <c r="F276" s="55"/>
      <c r="G276" s="55"/>
      <c r="H276" s="55"/>
      <c r="I276" s="55"/>
      <c r="J276" s="55"/>
      <c r="K276" s="55"/>
      <c r="L276" s="55"/>
      <c r="M276" s="55"/>
      <c r="N276" s="55"/>
      <c r="O276" s="11"/>
    </row>
    <row r="277" spans="1:15" s="8" customFormat="1" x14ac:dyDescent="0.25">
      <c r="A277" s="17"/>
      <c r="B277" s="22"/>
      <c r="C277" s="49"/>
      <c r="D277" s="75"/>
      <c r="E277" s="55"/>
      <c r="F277" s="55"/>
      <c r="G277" s="55"/>
      <c r="H277" s="55"/>
      <c r="I277" s="55"/>
      <c r="J277" s="55"/>
      <c r="K277" s="55"/>
      <c r="L277" s="55"/>
      <c r="M277" s="55"/>
      <c r="N277" s="55"/>
      <c r="O277" s="11"/>
    </row>
    <row r="278" spans="1:15" s="8" customFormat="1" x14ac:dyDescent="0.25">
      <c r="A278" s="17"/>
      <c r="B278" s="22"/>
      <c r="C278" s="49"/>
      <c r="D278" s="75"/>
      <c r="E278" s="55"/>
      <c r="F278" s="55"/>
      <c r="G278" s="55"/>
      <c r="H278" s="55"/>
      <c r="I278" s="55"/>
      <c r="J278" s="55"/>
      <c r="K278" s="55"/>
      <c r="L278" s="55"/>
      <c r="M278" s="55"/>
      <c r="N278" s="55"/>
      <c r="O278" s="11"/>
    </row>
    <row r="279" spans="1:15" s="8" customFormat="1" x14ac:dyDescent="0.25">
      <c r="A279" s="17"/>
      <c r="B279" s="22"/>
      <c r="C279" s="49"/>
      <c r="D279" s="75"/>
      <c r="E279" s="55"/>
      <c r="F279" s="55"/>
      <c r="G279" s="55"/>
      <c r="H279" s="55"/>
      <c r="I279" s="55"/>
      <c r="J279" s="55"/>
      <c r="K279" s="55"/>
      <c r="L279" s="55"/>
      <c r="M279" s="55"/>
      <c r="N279" s="55"/>
      <c r="O279" s="11"/>
    </row>
    <row r="280" spans="1:15" s="8" customFormat="1" x14ac:dyDescent="0.25">
      <c r="A280" s="17"/>
      <c r="B280" s="22"/>
      <c r="C280" s="49"/>
      <c r="D280" s="75"/>
      <c r="E280" s="55"/>
      <c r="F280" s="55"/>
      <c r="G280" s="55"/>
      <c r="H280" s="55"/>
      <c r="I280" s="55"/>
      <c r="J280" s="55"/>
      <c r="K280" s="55"/>
      <c r="L280" s="55"/>
      <c r="M280" s="55"/>
      <c r="N280" s="55"/>
      <c r="O280" s="11"/>
    </row>
    <row r="281" spans="1:15" s="8" customFormat="1" x14ac:dyDescent="0.25">
      <c r="A281" s="17"/>
      <c r="B281" s="22"/>
      <c r="C281" s="49"/>
      <c r="D281" s="75"/>
      <c r="E281" s="55"/>
      <c r="F281" s="55"/>
      <c r="G281" s="55"/>
      <c r="H281" s="55"/>
      <c r="I281" s="55"/>
      <c r="J281" s="55"/>
      <c r="K281" s="55"/>
      <c r="L281" s="55"/>
      <c r="M281" s="55"/>
      <c r="N281" s="55"/>
      <c r="O281" s="11"/>
    </row>
    <row r="282" spans="1:15" s="8" customFormat="1" x14ac:dyDescent="0.25">
      <c r="A282" s="17"/>
      <c r="B282" s="22"/>
      <c r="C282" s="49"/>
      <c r="D282" s="75"/>
      <c r="E282" s="55"/>
      <c r="F282" s="55"/>
      <c r="G282" s="55"/>
      <c r="H282" s="55"/>
      <c r="I282" s="55"/>
      <c r="J282" s="55"/>
      <c r="K282" s="55"/>
      <c r="L282" s="55"/>
      <c r="M282" s="55"/>
      <c r="N282" s="55"/>
      <c r="O282" s="11"/>
    </row>
    <row r="283" spans="1:15" s="8" customFormat="1" x14ac:dyDescent="0.25">
      <c r="A283" s="17"/>
      <c r="B283" s="22"/>
      <c r="C283" s="49"/>
      <c r="D283" s="75"/>
      <c r="E283" s="55"/>
      <c r="F283" s="55"/>
      <c r="G283" s="55"/>
      <c r="H283" s="55"/>
      <c r="I283" s="55"/>
      <c r="J283" s="55"/>
      <c r="K283" s="55"/>
      <c r="L283" s="55"/>
      <c r="M283" s="55"/>
      <c r="N283" s="55"/>
      <c r="O283" s="11"/>
    </row>
    <row r="284" spans="1:15" s="8" customFormat="1" x14ac:dyDescent="0.25">
      <c r="A284" s="17"/>
      <c r="B284" s="22"/>
      <c r="C284" s="49"/>
      <c r="D284" s="75"/>
      <c r="E284" s="55"/>
      <c r="F284" s="55"/>
      <c r="G284" s="55"/>
      <c r="H284" s="55"/>
      <c r="I284" s="55"/>
      <c r="J284" s="55"/>
      <c r="K284" s="55"/>
      <c r="L284" s="55"/>
      <c r="M284" s="55"/>
      <c r="N284" s="55"/>
      <c r="O284" s="11"/>
    </row>
    <row r="285" spans="1:15" s="8" customFormat="1" x14ac:dyDescent="0.25">
      <c r="A285" s="17"/>
      <c r="B285" s="22"/>
      <c r="C285" s="49"/>
      <c r="D285" s="75"/>
      <c r="E285" s="55"/>
      <c r="F285" s="55"/>
      <c r="G285" s="55"/>
      <c r="H285" s="55"/>
      <c r="I285" s="55"/>
      <c r="J285" s="55"/>
      <c r="K285" s="55"/>
      <c r="L285" s="55"/>
      <c r="M285" s="55"/>
      <c r="N285" s="55"/>
      <c r="O285" s="11"/>
    </row>
    <row r="286" spans="1:15" s="8" customFormat="1" x14ac:dyDescent="0.25">
      <c r="A286" s="17"/>
      <c r="B286" s="22"/>
      <c r="C286" s="49"/>
      <c r="D286" s="75"/>
      <c r="E286" s="55"/>
      <c r="F286" s="55"/>
      <c r="G286" s="55"/>
      <c r="H286" s="55"/>
      <c r="I286" s="55"/>
      <c r="J286" s="55"/>
      <c r="K286" s="55"/>
      <c r="L286" s="55"/>
      <c r="M286" s="55"/>
      <c r="N286" s="55"/>
      <c r="O286" s="11"/>
    </row>
    <row r="287" spans="1:15" s="8" customFormat="1" x14ac:dyDescent="0.25">
      <c r="A287" s="17"/>
      <c r="B287" s="22"/>
      <c r="C287" s="49"/>
      <c r="D287" s="75"/>
      <c r="E287" s="55"/>
      <c r="F287" s="55"/>
      <c r="G287" s="55"/>
      <c r="H287" s="55"/>
      <c r="I287" s="55"/>
      <c r="J287" s="55"/>
      <c r="K287" s="55"/>
      <c r="L287" s="55"/>
      <c r="M287" s="55"/>
      <c r="N287" s="55"/>
      <c r="O287" s="11"/>
    </row>
    <row r="288" spans="1:15" s="8" customFormat="1" x14ac:dyDescent="0.25">
      <c r="A288" s="17"/>
      <c r="B288" s="22"/>
      <c r="C288" s="49"/>
      <c r="D288" s="75"/>
      <c r="E288" s="55"/>
      <c r="F288" s="55"/>
      <c r="G288" s="55"/>
      <c r="H288" s="55"/>
      <c r="I288" s="55"/>
      <c r="J288" s="55"/>
      <c r="K288" s="55"/>
      <c r="L288" s="55"/>
      <c r="M288" s="55"/>
      <c r="N288" s="55"/>
      <c r="O288" s="11"/>
    </row>
    <row r="289" spans="1:15" s="8" customFormat="1" x14ac:dyDescent="0.25">
      <c r="A289" s="17"/>
      <c r="B289" s="22"/>
      <c r="C289" s="49"/>
      <c r="D289" s="75"/>
      <c r="E289" s="55"/>
      <c r="F289" s="55"/>
      <c r="G289" s="55"/>
      <c r="H289" s="55"/>
      <c r="I289" s="55"/>
      <c r="J289" s="55"/>
      <c r="K289" s="55"/>
      <c r="L289" s="55"/>
      <c r="M289" s="55"/>
      <c r="N289" s="55"/>
      <c r="O289" s="11"/>
    </row>
    <row r="290" spans="1:15" s="8" customFormat="1" x14ac:dyDescent="0.25">
      <c r="A290" s="17"/>
      <c r="B290" s="22"/>
      <c r="C290" s="49"/>
      <c r="D290" s="75"/>
      <c r="E290" s="55"/>
      <c r="F290" s="55"/>
      <c r="G290" s="55"/>
      <c r="H290" s="55"/>
      <c r="I290" s="55"/>
      <c r="J290" s="55"/>
      <c r="K290" s="55"/>
      <c r="L290" s="55"/>
      <c r="M290" s="55"/>
      <c r="N290" s="55"/>
      <c r="O290" s="11"/>
    </row>
    <row r="291" spans="1:15" s="8" customFormat="1" x14ac:dyDescent="0.25">
      <c r="A291" s="17"/>
      <c r="B291" s="22"/>
      <c r="C291" s="49"/>
      <c r="D291" s="75"/>
      <c r="E291" s="55"/>
      <c r="F291" s="55"/>
      <c r="G291" s="55"/>
      <c r="H291" s="55"/>
      <c r="I291" s="55"/>
      <c r="J291" s="55"/>
      <c r="K291" s="55"/>
      <c r="L291" s="55"/>
      <c r="M291" s="55"/>
      <c r="N291" s="55"/>
      <c r="O291" s="11"/>
    </row>
    <row r="292" spans="1:15" s="8" customFormat="1" x14ac:dyDescent="0.25">
      <c r="A292" s="17"/>
      <c r="B292" s="22"/>
      <c r="C292" s="49"/>
      <c r="D292" s="75"/>
      <c r="E292" s="55"/>
      <c r="F292" s="55"/>
      <c r="G292" s="55"/>
      <c r="H292" s="55"/>
      <c r="I292" s="55"/>
      <c r="J292" s="55"/>
      <c r="K292" s="55"/>
      <c r="L292" s="55"/>
      <c r="M292" s="55"/>
      <c r="N292" s="55"/>
      <c r="O292" s="11"/>
    </row>
    <row r="293" spans="1:15" s="8" customFormat="1" x14ac:dyDescent="0.25">
      <c r="A293" s="17"/>
      <c r="B293" s="22"/>
      <c r="C293" s="49"/>
      <c r="D293" s="75"/>
      <c r="E293" s="55"/>
      <c r="F293" s="55"/>
      <c r="G293" s="55"/>
      <c r="H293" s="55"/>
      <c r="I293" s="55"/>
      <c r="J293" s="55"/>
      <c r="K293" s="55"/>
      <c r="L293" s="55"/>
      <c r="M293" s="55"/>
      <c r="N293" s="55"/>
      <c r="O293" s="11"/>
    </row>
    <row r="294" spans="1:15" s="8" customFormat="1" x14ac:dyDescent="0.25">
      <c r="A294" s="17"/>
      <c r="B294" s="22"/>
      <c r="C294" s="49"/>
      <c r="D294" s="75"/>
      <c r="E294" s="55"/>
      <c r="F294" s="55"/>
      <c r="G294" s="55"/>
      <c r="H294" s="55"/>
      <c r="I294" s="55"/>
      <c r="J294" s="55"/>
      <c r="K294" s="55"/>
      <c r="L294" s="55"/>
      <c r="M294" s="55"/>
      <c r="N294" s="55"/>
      <c r="O294" s="11"/>
    </row>
    <row r="295" spans="1:15" s="8" customFormat="1" x14ac:dyDescent="0.25">
      <c r="A295" s="17"/>
      <c r="B295" s="22"/>
      <c r="C295" s="49"/>
      <c r="D295" s="75"/>
      <c r="E295" s="55"/>
      <c r="F295" s="55"/>
      <c r="G295" s="55"/>
      <c r="H295" s="55"/>
      <c r="I295" s="55"/>
      <c r="J295" s="55"/>
      <c r="K295" s="55"/>
      <c r="L295" s="55"/>
      <c r="M295" s="55"/>
      <c r="N295" s="55"/>
      <c r="O295" s="11"/>
    </row>
    <row r="296" spans="1:15" s="8" customFormat="1" x14ac:dyDescent="0.25">
      <c r="A296" s="17"/>
      <c r="B296" s="22"/>
      <c r="C296" s="49"/>
      <c r="D296" s="75"/>
      <c r="E296" s="55"/>
      <c r="F296" s="55"/>
      <c r="G296" s="55"/>
      <c r="H296" s="55"/>
      <c r="I296" s="55"/>
      <c r="J296" s="55"/>
      <c r="K296" s="55"/>
      <c r="L296" s="55"/>
      <c r="M296" s="55"/>
      <c r="N296" s="55"/>
      <c r="O296" s="11"/>
    </row>
    <row r="297" spans="1:15" s="8" customFormat="1" x14ac:dyDescent="0.25">
      <c r="A297" s="17"/>
      <c r="B297" s="22"/>
      <c r="C297" s="49"/>
      <c r="D297" s="75"/>
      <c r="E297" s="55"/>
      <c r="F297" s="55"/>
      <c r="G297" s="55"/>
      <c r="H297" s="55"/>
      <c r="I297" s="55"/>
      <c r="J297" s="55"/>
      <c r="K297" s="55"/>
      <c r="L297" s="55"/>
      <c r="M297" s="55"/>
      <c r="N297" s="55"/>
      <c r="O297" s="11"/>
    </row>
    <row r="298" spans="1:15" s="8" customFormat="1" x14ac:dyDescent="0.25">
      <c r="A298" s="17"/>
      <c r="B298" s="22"/>
      <c r="C298" s="49"/>
      <c r="D298" s="75"/>
      <c r="E298" s="55"/>
      <c r="F298" s="55"/>
      <c r="G298" s="55"/>
      <c r="H298" s="55"/>
      <c r="I298" s="55"/>
      <c r="J298" s="55"/>
      <c r="K298" s="55"/>
      <c r="L298" s="55"/>
      <c r="M298" s="55"/>
      <c r="N298" s="55"/>
      <c r="O298" s="11"/>
    </row>
    <row r="299" spans="1:15" s="8" customFormat="1" x14ac:dyDescent="0.25">
      <c r="A299" s="17"/>
      <c r="B299" s="22"/>
      <c r="C299" s="49"/>
      <c r="D299" s="75"/>
      <c r="E299" s="55"/>
      <c r="F299" s="55"/>
      <c r="G299" s="55"/>
      <c r="H299" s="55"/>
      <c r="I299" s="55"/>
      <c r="J299" s="55"/>
      <c r="K299" s="55"/>
      <c r="L299" s="55"/>
      <c r="M299" s="55"/>
      <c r="N299" s="55"/>
      <c r="O299" s="11"/>
    </row>
    <row r="300" spans="1:15" s="8" customFormat="1" x14ac:dyDescent="0.25">
      <c r="A300" s="17"/>
      <c r="B300" s="22"/>
      <c r="C300" s="49"/>
      <c r="D300" s="75"/>
      <c r="E300" s="55"/>
      <c r="F300" s="55"/>
      <c r="G300" s="55"/>
      <c r="H300" s="55"/>
      <c r="I300" s="55"/>
      <c r="J300" s="55"/>
      <c r="K300" s="55"/>
      <c r="L300" s="55"/>
      <c r="M300" s="55"/>
      <c r="N300" s="55"/>
      <c r="O300" s="11"/>
    </row>
    <row r="301" spans="1:15" s="8" customFormat="1" x14ac:dyDescent="0.25">
      <c r="A301" s="17"/>
      <c r="B301" s="22"/>
      <c r="C301" s="49"/>
      <c r="D301" s="75"/>
      <c r="E301" s="55"/>
      <c r="F301" s="55"/>
      <c r="G301" s="55"/>
      <c r="H301" s="55"/>
      <c r="I301" s="55"/>
      <c r="J301" s="55"/>
      <c r="K301" s="55"/>
      <c r="L301" s="55"/>
      <c r="M301" s="55"/>
      <c r="N301" s="55"/>
      <c r="O301" s="11"/>
    </row>
    <row r="302" spans="1:15" s="8" customFormat="1" x14ac:dyDescent="0.25">
      <c r="A302" s="17"/>
      <c r="B302" s="22"/>
      <c r="C302" s="49"/>
      <c r="D302" s="75"/>
      <c r="E302" s="55"/>
      <c r="F302" s="55"/>
      <c r="G302" s="55"/>
      <c r="H302" s="55"/>
      <c r="I302" s="55"/>
      <c r="J302" s="55"/>
      <c r="K302" s="55"/>
      <c r="L302" s="55"/>
      <c r="M302" s="55"/>
      <c r="N302" s="55"/>
      <c r="O302" s="11"/>
    </row>
    <row r="303" spans="1:15" s="8" customFormat="1" x14ac:dyDescent="0.25">
      <c r="A303" s="17"/>
      <c r="B303" s="22"/>
      <c r="C303" s="49"/>
      <c r="D303" s="75"/>
      <c r="E303" s="55"/>
      <c r="F303" s="55"/>
      <c r="G303" s="55"/>
      <c r="H303" s="55"/>
      <c r="I303" s="55"/>
      <c r="J303" s="55"/>
      <c r="K303" s="55"/>
      <c r="L303" s="55"/>
      <c r="M303" s="55"/>
      <c r="N303" s="55"/>
      <c r="O303" s="11"/>
    </row>
    <row r="304" spans="1:15" s="8" customFormat="1" x14ac:dyDescent="0.25">
      <c r="A304" s="17"/>
      <c r="B304" s="22"/>
      <c r="C304" s="49"/>
      <c r="D304" s="75"/>
      <c r="E304" s="55"/>
      <c r="F304" s="55"/>
      <c r="G304" s="55"/>
      <c r="H304" s="55"/>
      <c r="I304" s="55"/>
      <c r="J304" s="55"/>
      <c r="K304" s="55"/>
      <c r="L304" s="55"/>
      <c r="M304" s="55"/>
      <c r="N304" s="55"/>
      <c r="O304" s="11"/>
    </row>
    <row r="305" spans="1:15" s="8" customFormat="1" x14ac:dyDescent="0.25">
      <c r="A305" s="17"/>
      <c r="B305" s="22"/>
      <c r="C305" s="49"/>
      <c r="D305" s="75"/>
      <c r="E305" s="55"/>
      <c r="F305" s="55"/>
      <c r="G305" s="55"/>
      <c r="H305" s="55"/>
      <c r="I305" s="55"/>
      <c r="J305" s="55"/>
      <c r="K305" s="55"/>
      <c r="L305" s="55"/>
      <c r="M305" s="55"/>
      <c r="N305" s="55"/>
      <c r="O305" s="11"/>
    </row>
    <row r="306" spans="1:15" s="8" customFormat="1" x14ac:dyDescent="0.25">
      <c r="A306" s="17"/>
      <c r="B306" s="22"/>
      <c r="C306" s="49"/>
      <c r="D306" s="75"/>
      <c r="E306" s="55"/>
      <c r="F306" s="55"/>
      <c r="G306" s="55"/>
      <c r="H306" s="55"/>
      <c r="I306" s="55"/>
      <c r="J306" s="55"/>
      <c r="K306" s="55"/>
      <c r="L306" s="55"/>
      <c r="M306" s="55"/>
      <c r="N306" s="55"/>
      <c r="O306" s="11"/>
    </row>
    <row r="307" spans="1:15" s="8" customFormat="1" x14ac:dyDescent="0.25">
      <c r="A307" s="17"/>
      <c r="B307" s="22"/>
      <c r="C307" s="49"/>
      <c r="D307" s="75"/>
      <c r="E307" s="55"/>
      <c r="F307" s="55"/>
      <c r="G307" s="55"/>
      <c r="H307" s="55"/>
      <c r="I307" s="55"/>
      <c r="J307" s="55"/>
      <c r="K307" s="55"/>
      <c r="L307" s="55"/>
      <c r="M307" s="55"/>
      <c r="N307" s="55"/>
      <c r="O307" s="11"/>
    </row>
    <row r="308" spans="1:15" s="8" customFormat="1" x14ac:dyDescent="0.25">
      <c r="A308" s="17"/>
      <c r="B308" s="22"/>
      <c r="C308" s="49"/>
      <c r="D308" s="75"/>
      <c r="E308" s="55"/>
      <c r="F308" s="55"/>
      <c r="G308" s="55"/>
      <c r="H308" s="55"/>
      <c r="I308" s="55"/>
      <c r="J308" s="55"/>
      <c r="K308" s="55"/>
      <c r="L308" s="55"/>
      <c r="M308" s="55"/>
      <c r="N308" s="55"/>
      <c r="O308" s="11"/>
    </row>
    <row r="309" spans="1:15" s="8" customFormat="1" x14ac:dyDescent="0.25">
      <c r="A309" s="17"/>
      <c r="B309" s="22"/>
      <c r="C309" s="49"/>
      <c r="D309" s="75"/>
      <c r="E309" s="55"/>
      <c r="F309" s="55"/>
      <c r="G309" s="55"/>
      <c r="H309" s="55"/>
      <c r="I309" s="55"/>
      <c r="J309" s="55"/>
      <c r="K309" s="55"/>
      <c r="L309" s="55"/>
      <c r="M309" s="55"/>
      <c r="N309" s="55"/>
      <c r="O309" s="11"/>
    </row>
    <row r="310" spans="1:15" s="8" customFormat="1" x14ac:dyDescent="0.25">
      <c r="A310" s="17"/>
      <c r="B310" s="22"/>
      <c r="C310" s="49"/>
      <c r="D310" s="75"/>
      <c r="E310" s="55"/>
      <c r="F310" s="55"/>
      <c r="G310" s="55"/>
      <c r="H310" s="55"/>
      <c r="I310" s="55"/>
      <c r="J310" s="55"/>
      <c r="K310" s="55"/>
      <c r="L310" s="55"/>
      <c r="M310" s="55"/>
      <c r="N310" s="55"/>
      <c r="O310" s="11"/>
    </row>
    <row r="311" spans="1:15" s="8" customFormat="1" x14ac:dyDescent="0.25">
      <c r="A311" s="17"/>
      <c r="B311" s="22"/>
      <c r="C311" s="49"/>
      <c r="D311" s="75"/>
      <c r="E311" s="55"/>
      <c r="F311" s="55"/>
      <c r="G311" s="55"/>
      <c r="H311" s="55"/>
      <c r="I311" s="55"/>
      <c r="J311" s="55"/>
      <c r="K311" s="55"/>
      <c r="L311" s="55"/>
      <c r="M311" s="55"/>
      <c r="N311" s="55"/>
      <c r="O311" s="11"/>
    </row>
    <row r="312" spans="1:15" s="8" customFormat="1" x14ac:dyDescent="0.25">
      <c r="A312" s="17"/>
      <c r="B312" s="22"/>
      <c r="C312" s="49"/>
      <c r="D312" s="75"/>
      <c r="E312" s="55"/>
      <c r="F312" s="55"/>
      <c r="G312" s="55"/>
      <c r="H312" s="55"/>
      <c r="I312" s="55"/>
      <c r="J312" s="55"/>
      <c r="K312" s="55"/>
      <c r="L312" s="55"/>
      <c r="M312" s="55"/>
      <c r="N312" s="55"/>
      <c r="O312" s="11"/>
    </row>
    <row r="313" spans="1:15" s="8" customFormat="1" x14ac:dyDescent="0.25">
      <c r="A313" s="17"/>
      <c r="B313" s="22"/>
      <c r="C313" s="49"/>
      <c r="D313" s="75"/>
      <c r="E313" s="55"/>
      <c r="F313" s="55"/>
      <c r="G313" s="55"/>
      <c r="H313" s="55"/>
      <c r="I313" s="55"/>
      <c r="J313" s="55"/>
      <c r="K313" s="55"/>
      <c r="L313" s="55"/>
      <c r="M313" s="55"/>
      <c r="N313" s="55"/>
      <c r="O313" s="11"/>
    </row>
    <row r="314" spans="1:15" s="8" customFormat="1" x14ac:dyDescent="0.25">
      <c r="A314" s="17"/>
      <c r="B314" s="22"/>
      <c r="C314" s="49"/>
      <c r="D314" s="75"/>
      <c r="E314" s="55"/>
      <c r="F314" s="55"/>
      <c r="G314" s="55"/>
      <c r="H314" s="55"/>
      <c r="I314" s="55"/>
      <c r="J314" s="55"/>
      <c r="K314" s="55"/>
      <c r="L314" s="55"/>
      <c r="M314" s="55"/>
      <c r="N314" s="55"/>
      <c r="O314" s="11"/>
    </row>
    <row r="315" spans="1:15" s="8" customFormat="1" x14ac:dyDescent="0.25">
      <c r="A315" s="17"/>
      <c r="B315" s="22"/>
      <c r="C315" s="49"/>
      <c r="D315" s="75"/>
      <c r="E315" s="55"/>
      <c r="F315" s="55"/>
      <c r="G315" s="55"/>
      <c r="H315" s="55"/>
      <c r="I315" s="55"/>
      <c r="J315" s="55"/>
      <c r="K315" s="55"/>
      <c r="L315" s="55"/>
      <c r="M315" s="55"/>
      <c r="N315" s="55"/>
      <c r="O315" s="11"/>
    </row>
    <row r="316" spans="1:15" s="8" customFormat="1" x14ac:dyDescent="0.25">
      <c r="A316" s="17"/>
      <c r="B316" s="22"/>
      <c r="C316" s="49"/>
      <c r="D316" s="75"/>
      <c r="E316" s="55"/>
      <c r="F316" s="55"/>
      <c r="G316" s="55"/>
      <c r="H316" s="55"/>
      <c r="I316" s="55"/>
      <c r="J316" s="55"/>
      <c r="K316" s="55"/>
      <c r="L316" s="55"/>
      <c r="M316" s="55"/>
      <c r="N316" s="55"/>
      <c r="O316" s="11"/>
    </row>
    <row r="317" spans="1:15" s="8" customFormat="1" x14ac:dyDescent="0.25">
      <c r="A317" s="17"/>
      <c r="B317" s="22"/>
      <c r="C317" s="49"/>
      <c r="D317" s="75"/>
      <c r="E317" s="55"/>
      <c r="F317" s="55"/>
      <c r="G317" s="55"/>
      <c r="H317" s="55"/>
      <c r="I317" s="55"/>
      <c r="J317" s="55"/>
      <c r="K317" s="55"/>
      <c r="L317" s="55"/>
      <c r="M317" s="55"/>
      <c r="N317" s="55"/>
      <c r="O317" s="11"/>
    </row>
    <row r="318" spans="1:15" s="8" customFormat="1" x14ac:dyDescent="0.25">
      <c r="A318" s="17"/>
      <c r="B318" s="22"/>
      <c r="C318" s="49"/>
      <c r="D318" s="75"/>
      <c r="E318" s="55"/>
      <c r="F318" s="55"/>
      <c r="G318" s="55"/>
      <c r="H318" s="55"/>
      <c r="I318" s="55"/>
      <c r="J318" s="55"/>
      <c r="K318" s="55"/>
      <c r="L318" s="55"/>
      <c r="M318" s="55"/>
      <c r="N318" s="55"/>
      <c r="O318" s="11"/>
    </row>
    <row r="319" spans="1:15" s="8" customFormat="1" x14ac:dyDescent="0.25">
      <c r="A319" s="17"/>
      <c r="B319" s="22"/>
      <c r="C319" s="49"/>
      <c r="D319" s="75"/>
      <c r="E319" s="55"/>
      <c r="F319" s="55"/>
      <c r="G319" s="55"/>
      <c r="H319" s="55"/>
      <c r="I319" s="55"/>
      <c r="J319" s="55"/>
      <c r="K319" s="55"/>
      <c r="L319" s="55"/>
      <c r="M319" s="55"/>
      <c r="N319" s="55"/>
      <c r="O319" s="11"/>
    </row>
    <row r="320" spans="1:15" s="8" customFormat="1" x14ac:dyDescent="0.25">
      <c r="A320" s="17"/>
      <c r="B320" s="22"/>
      <c r="C320" s="49"/>
      <c r="D320" s="75"/>
      <c r="E320" s="55"/>
      <c r="F320" s="55"/>
      <c r="G320" s="55"/>
      <c r="H320" s="55"/>
      <c r="I320" s="55"/>
      <c r="J320" s="55"/>
      <c r="K320" s="55"/>
      <c r="L320" s="55"/>
      <c r="M320" s="55"/>
      <c r="N320" s="55"/>
      <c r="O320" s="11"/>
    </row>
    <row r="321" spans="1:15" s="8" customFormat="1" x14ac:dyDescent="0.25">
      <c r="A321" s="17"/>
      <c r="B321" s="22"/>
      <c r="C321" s="49"/>
      <c r="D321" s="75"/>
      <c r="E321" s="55"/>
      <c r="F321" s="55"/>
      <c r="G321" s="55"/>
      <c r="H321" s="55"/>
      <c r="I321" s="55"/>
      <c r="J321" s="55"/>
      <c r="K321" s="55"/>
      <c r="L321" s="55"/>
      <c r="M321" s="55"/>
      <c r="N321" s="55"/>
      <c r="O321" s="11"/>
    </row>
    <row r="322" spans="1:15" s="8" customFormat="1" x14ac:dyDescent="0.25">
      <c r="A322" s="17"/>
      <c r="B322" s="22"/>
      <c r="C322" s="49"/>
      <c r="D322" s="75"/>
      <c r="E322" s="55"/>
      <c r="F322" s="55"/>
      <c r="G322" s="55"/>
      <c r="H322" s="55"/>
      <c r="I322" s="55"/>
      <c r="J322" s="55"/>
      <c r="K322" s="55"/>
      <c r="L322" s="55"/>
      <c r="M322" s="55"/>
      <c r="N322" s="55"/>
      <c r="O322" s="11"/>
    </row>
    <row r="323" spans="1:15" s="8" customFormat="1" x14ac:dyDescent="0.25">
      <c r="A323" s="17"/>
      <c r="B323" s="22"/>
      <c r="C323" s="49"/>
      <c r="D323" s="75"/>
      <c r="E323" s="55"/>
      <c r="F323" s="55"/>
      <c r="G323" s="55"/>
      <c r="H323" s="55"/>
      <c r="I323" s="55"/>
      <c r="J323" s="55"/>
      <c r="K323" s="55"/>
      <c r="L323" s="55"/>
      <c r="M323" s="55"/>
      <c r="N323" s="55"/>
      <c r="O323" s="11"/>
    </row>
    <row r="324" spans="1:15" s="8" customFormat="1" x14ac:dyDescent="0.25">
      <c r="A324" s="17"/>
      <c r="B324" s="22"/>
      <c r="C324" s="49"/>
      <c r="D324" s="75"/>
      <c r="E324" s="55"/>
      <c r="F324" s="55"/>
      <c r="G324" s="55"/>
      <c r="H324" s="55"/>
      <c r="I324" s="55"/>
      <c r="J324" s="55"/>
      <c r="K324" s="55"/>
      <c r="L324" s="55"/>
      <c r="M324" s="55"/>
      <c r="N324" s="55"/>
      <c r="O324" s="11"/>
    </row>
    <row r="325" spans="1:15" s="8" customFormat="1" x14ac:dyDescent="0.25">
      <c r="A325" s="17"/>
      <c r="B325" s="22"/>
      <c r="C325" s="49"/>
      <c r="D325" s="75"/>
      <c r="E325" s="55"/>
      <c r="F325" s="55"/>
      <c r="G325" s="55"/>
      <c r="H325" s="55"/>
      <c r="I325" s="55"/>
      <c r="J325" s="55"/>
      <c r="K325" s="55"/>
      <c r="L325" s="55"/>
      <c r="M325" s="55"/>
      <c r="N325" s="55"/>
      <c r="O325" s="11"/>
    </row>
    <row r="326" spans="1:15" s="8" customFormat="1" x14ac:dyDescent="0.25">
      <c r="A326" s="17"/>
      <c r="B326" s="22"/>
      <c r="C326" s="49"/>
      <c r="D326" s="75"/>
      <c r="E326" s="55"/>
      <c r="F326" s="55"/>
      <c r="G326" s="55"/>
      <c r="H326" s="55"/>
      <c r="I326" s="55"/>
      <c r="J326" s="55"/>
      <c r="K326" s="55"/>
      <c r="L326" s="55"/>
      <c r="M326" s="55"/>
      <c r="N326" s="55"/>
      <c r="O326" s="11"/>
    </row>
    <row r="327" spans="1:15" s="8" customFormat="1" x14ac:dyDescent="0.25">
      <c r="A327" s="17"/>
      <c r="B327" s="22"/>
      <c r="C327" s="49"/>
      <c r="D327" s="75"/>
      <c r="E327" s="55"/>
      <c r="F327" s="55"/>
      <c r="G327" s="55"/>
      <c r="H327" s="55"/>
      <c r="I327" s="55"/>
      <c r="J327" s="55"/>
      <c r="K327" s="55"/>
      <c r="L327" s="55"/>
      <c r="M327" s="55"/>
      <c r="N327" s="55"/>
      <c r="O327" s="11"/>
    </row>
    <row r="328" spans="1:15" s="8" customFormat="1" x14ac:dyDescent="0.25">
      <c r="A328" s="17"/>
      <c r="B328" s="22"/>
      <c r="C328" s="49"/>
      <c r="D328" s="75"/>
      <c r="E328" s="55"/>
      <c r="F328" s="55"/>
      <c r="G328" s="55"/>
      <c r="H328" s="55"/>
      <c r="I328" s="55"/>
      <c r="J328" s="55"/>
      <c r="K328" s="55"/>
      <c r="L328" s="55"/>
      <c r="M328" s="55"/>
      <c r="N328" s="55"/>
      <c r="O328" s="11"/>
    </row>
    <row r="329" spans="1:15" s="8" customFormat="1" x14ac:dyDescent="0.25">
      <c r="A329" s="17"/>
      <c r="B329" s="22"/>
      <c r="C329" s="49"/>
      <c r="D329" s="75"/>
      <c r="E329" s="55"/>
      <c r="F329" s="55"/>
      <c r="G329" s="55"/>
      <c r="H329" s="55"/>
      <c r="I329" s="55"/>
      <c r="J329" s="55"/>
      <c r="K329" s="55"/>
      <c r="L329" s="55"/>
      <c r="M329" s="55"/>
      <c r="N329" s="55"/>
      <c r="O329" s="11"/>
    </row>
    <row r="330" spans="1:15" s="8" customFormat="1" x14ac:dyDescent="0.25">
      <c r="A330" s="17"/>
      <c r="B330" s="22"/>
      <c r="C330" s="49"/>
      <c r="D330" s="75"/>
      <c r="E330" s="55"/>
      <c r="F330" s="55"/>
      <c r="G330" s="55"/>
      <c r="H330" s="55"/>
      <c r="I330" s="55"/>
      <c r="J330" s="55"/>
      <c r="K330" s="55"/>
      <c r="L330" s="55"/>
      <c r="M330" s="55"/>
      <c r="N330" s="55"/>
      <c r="O330" s="11"/>
    </row>
    <row r="331" spans="1:15" s="8" customFormat="1" x14ac:dyDescent="0.25">
      <c r="A331" s="17"/>
      <c r="B331" s="22"/>
      <c r="C331" s="49"/>
      <c r="D331" s="75"/>
      <c r="E331" s="55"/>
      <c r="F331" s="55"/>
      <c r="G331" s="55"/>
      <c r="H331" s="55"/>
      <c r="I331" s="55"/>
      <c r="J331" s="55"/>
      <c r="K331" s="55"/>
      <c r="L331" s="55"/>
      <c r="M331" s="55"/>
      <c r="N331" s="55"/>
      <c r="O331" s="11"/>
    </row>
    <row r="332" spans="1:15" s="8" customFormat="1" x14ac:dyDescent="0.25">
      <c r="A332" s="17"/>
      <c r="B332" s="22"/>
      <c r="C332" s="49"/>
      <c r="D332" s="75"/>
      <c r="E332" s="55"/>
      <c r="F332" s="55"/>
      <c r="G332" s="55"/>
      <c r="H332" s="55"/>
      <c r="I332" s="55"/>
      <c r="J332" s="55"/>
      <c r="K332" s="55"/>
      <c r="L332" s="55"/>
      <c r="M332" s="55"/>
      <c r="N332" s="55"/>
      <c r="O332" s="11"/>
    </row>
    <row r="333" spans="1:15" s="8" customFormat="1" x14ac:dyDescent="0.25">
      <c r="A333" s="17"/>
      <c r="B333" s="22"/>
      <c r="C333" s="49"/>
      <c r="D333" s="75"/>
      <c r="E333" s="55"/>
      <c r="F333" s="55"/>
      <c r="G333" s="55"/>
      <c r="H333" s="55"/>
      <c r="I333" s="55"/>
      <c r="J333" s="55"/>
      <c r="K333" s="55"/>
      <c r="L333" s="55"/>
      <c r="M333" s="55"/>
      <c r="N333" s="55"/>
      <c r="O333" s="11"/>
    </row>
    <row r="334" spans="1:15" s="8" customFormat="1" x14ac:dyDescent="0.25">
      <c r="A334" s="17"/>
      <c r="B334" s="22"/>
      <c r="C334" s="49"/>
      <c r="D334" s="75"/>
      <c r="E334" s="55"/>
      <c r="F334" s="55"/>
      <c r="G334" s="55"/>
      <c r="H334" s="55"/>
      <c r="I334" s="55"/>
      <c r="J334" s="55"/>
      <c r="K334" s="55"/>
      <c r="L334" s="55"/>
      <c r="M334" s="55"/>
      <c r="N334" s="55"/>
      <c r="O334" s="11"/>
    </row>
    <row r="335" spans="1:15" s="8" customFormat="1" x14ac:dyDescent="0.25">
      <c r="A335" s="17"/>
      <c r="B335" s="22"/>
      <c r="C335" s="49"/>
      <c r="D335" s="75"/>
      <c r="E335" s="55"/>
      <c r="F335" s="55"/>
      <c r="G335" s="55"/>
      <c r="H335" s="55"/>
      <c r="I335" s="55"/>
      <c r="J335" s="55"/>
      <c r="K335" s="55"/>
      <c r="L335" s="55"/>
      <c r="M335" s="55"/>
      <c r="N335" s="55"/>
      <c r="O335" s="11"/>
    </row>
    <row r="336" spans="1:15" s="8" customFormat="1" x14ac:dyDescent="0.25">
      <c r="A336" s="17"/>
      <c r="B336" s="22"/>
      <c r="C336" s="49"/>
      <c r="D336" s="75"/>
      <c r="E336" s="55"/>
      <c r="F336" s="55"/>
      <c r="G336" s="55"/>
      <c r="H336" s="55"/>
      <c r="I336" s="55"/>
      <c r="J336" s="55"/>
      <c r="K336" s="55"/>
      <c r="L336" s="55"/>
      <c r="M336" s="55"/>
      <c r="N336" s="55"/>
      <c r="O336" s="11"/>
    </row>
    <row r="337" spans="1:15" s="8" customFormat="1" x14ac:dyDescent="0.25">
      <c r="A337" s="17"/>
      <c r="B337" s="22"/>
      <c r="C337" s="49"/>
      <c r="D337" s="75"/>
      <c r="E337" s="55"/>
      <c r="F337" s="55"/>
      <c r="G337" s="55"/>
      <c r="H337" s="55"/>
      <c r="I337" s="55"/>
      <c r="J337" s="55"/>
      <c r="K337" s="55"/>
      <c r="L337" s="55"/>
      <c r="M337" s="55"/>
      <c r="N337" s="55"/>
      <c r="O337" s="11"/>
    </row>
    <row r="338" spans="1:15" s="8" customFormat="1" x14ac:dyDescent="0.25">
      <c r="A338" s="17"/>
      <c r="B338" s="22"/>
      <c r="C338" s="49"/>
      <c r="D338" s="75"/>
      <c r="E338" s="55"/>
      <c r="F338" s="55"/>
      <c r="G338" s="55"/>
      <c r="H338" s="55"/>
      <c r="I338" s="55"/>
      <c r="J338" s="55"/>
      <c r="K338" s="55"/>
      <c r="L338" s="55"/>
      <c r="M338" s="55"/>
      <c r="N338" s="55"/>
      <c r="O338" s="11"/>
    </row>
    <row r="339" spans="1:15" s="8" customFormat="1" x14ac:dyDescent="0.25">
      <c r="A339" s="17"/>
      <c r="B339" s="22"/>
      <c r="C339" s="49"/>
      <c r="D339" s="75"/>
      <c r="E339" s="55"/>
      <c r="F339" s="55"/>
      <c r="G339" s="55"/>
      <c r="H339" s="55"/>
      <c r="I339" s="55"/>
      <c r="J339" s="55"/>
      <c r="K339" s="55"/>
      <c r="L339" s="55"/>
      <c r="M339" s="55"/>
      <c r="N339" s="55"/>
      <c r="O339" s="11"/>
    </row>
    <row r="340" spans="1:15" s="8" customFormat="1" x14ac:dyDescent="0.25">
      <c r="A340" s="17"/>
      <c r="B340" s="22"/>
      <c r="C340" s="49"/>
      <c r="D340" s="75"/>
      <c r="E340" s="55"/>
      <c r="F340" s="55"/>
      <c r="G340" s="55"/>
      <c r="H340" s="55"/>
      <c r="I340" s="55"/>
      <c r="J340" s="55"/>
      <c r="K340" s="55"/>
      <c r="L340" s="55"/>
      <c r="M340" s="55"/>
      <c r="N340" s="55"/>
      <c r="O340" s="11"/>
    </row>
    <row r="341" spans="1:15" s="8" customFormat="1" x14ac:dyDescent="0.25">
      <c r="A341" s="17"/>
      <c r="B341" s="22"/>
      <c r="C341" s="49"/>
      <c r="D341" s="75"/>
      <c r="E341" s="55"/>
      <c r="F341" s="55"/>
      <c r="G341" s="55"/>
      <c r="H341" s="55"/>
      <c r="I341" s="55"/>
      <c r="J341" s="55"/>
      <c r="K341" s="55"/>
      <c r="L341" s="55"/>
      <c r="M341" s="55"/>
      <c r="N341" s="55"/>
      <c r="O341" s="11"/>
    </row>
    <row r="342" spans="1:15" s="8" customFormat="1" x14ac:dyDescent="0.25">
      <c r="A342" s="17"/>
      <c r="B342" s="22"/>
      <c r="C342" s="49"/>
      <c r="D342" s="75"/>
      <c r="E342" s="55"/>
      <c r="F342" s="55"/>
      <c r="G342" s="55"/>
      <c r="H342" s="55"/>
      <c r="I342" s="55"/>
      <c r="J342" s="55"/>
      <c r="K342" s="55"/>
      <c r="L342" s="55"/>
      <c r="M342" s="55"/>
      <c r="N342" s="55"/>
      <c r="O342" s="11"/>
    </row>
    <row r="343" spans="1:15" s="8" customFormat="1" x14ac:dyDescent="0.25">
      <c r="A343" s="17"/>
      <c r="B343" s="22"/>
      <c r="C343" s="49"/>
      <c r="D343" s="75"/>
      <c r="E343" s="55"/>
      <c r="F343" s="55"/>
      <c r="G343" s="55"/>
      <c r="H343" s="55"/>
      <c r="I343" s="55"/>
      <c r="J343" s="55"/>
      <c r="K343" s="55"/>
      <c r="L343" s="55"/>
      <c r="M343" s="55"/>
      <c r="N343" s="55"/>
      <c r="O343" s="11"/>
    </row>
    <row r="344" spans="1:15" s="8" customFormat="1" x14ac:dyDescent="0.25">
      <c r="A344" s="17"/>
      <c r="B344" s="22"/>
      <c r="C344" s="49"/>
      <c r="D344" s="75"/>
      <c r="E344" s="55"/>
      <c r="F344" s="55"/>
      <c r="G344" s="55"/>
      <c r="H344" s="55"/>
      <c r="I344" s="55"/>
      <c r="J344" s="55"/>
      <c r="K344" s="55"/>
      <c r="L344" s="55"/>
      <c r="M344" s="55"/>
      <c r="N344" s="55"/>
      <c r="O344" s="11"/>
    </row>
    <row r="345" spans="1:15" s="8" customFormat="1" x14ac:dyDescent="0.25">
      <c r="A345" s="17"/>
      <c r="B345" s="22"/>
      <c r="C345" s="49"/>
      <c r="D345" s="75"/>
      <c r="E345" s="55"/>
      <c r="F345" s="55"/>
      <c r="G345" s="55"/>
      <c r="H345" s="55"/>
      <c r="I345" s="55"/>
      <c r="J345" s="55"/>
      <c r="K345" s="55"/>
      <c r="L345" s="55"/>
      <c r="M345" s="55"/>
      <c r="N345" s="55"/>
      <c r="O345" s="11"/>
    </row>
    <row r="346" spans="1:15" s="8" customFormat="1" x14ac:dyDescent="0.25">
      <c r="A346" s="17"/>
      <c r="B346" s="22"/>
      <c r="C346" s="49"/>
      <c r="D346" s="75"/>
      <c r="E346" s="55"/>
      <c r="F346" s="55"/>
      <c r="G346" s="55"/>
      <c r="H346" s="55"/>
      <c r="I346" s="55"/>
      <c r="J346" s="55"/>
      <c r="K346" s="55"/>
      <c r="L346" s="55"/>
      <c r="M346" s="55"/>
      <c r="N346" s="55"/>
      <c r="O346" s="11"/>
    </row>
    <row r="347" spans="1:15" s="8" customFormat="1" x14ac:dyDescent="0.25">
      <c r="A347" s="17"/>
      <c r="B347" s="22"/>
      <c r="C347" s="49"/>
      <c r="D347" s="75"/>
      <c r="E347" s="55"/>
      <c r="F347" s="55"/>
      <c r="G347" s="55"/>
      <c r="H347" s="55"/>
      <c r="I347" s="55"/>
      <c r="J347" s="55"/>
      <c r="K347" s="55"/>
      <c r="L347" s="55"/>
      <c r="M347" s="55"/>
      <c r="N347" s="55"/>
      <c r="O347" s="11"/>
    </row>
    <row r="348" spans="1:15" s="8" customFormat="1" x14ac:dyDescent="0.25">
      <c r="A348" s="17"/>
      <c r="B348" s="22"/>
      <c r="C348" s="49"/>
      <c r="D348" s="75"/>
      <c r="E348" s="55"/>
      <c r="F348" s="55"/>
      <c r="G348" s="55"/>
      <c r="H348" s="55"/>
      <c r="I348" s="55"/>
      <c r="J348" s="55"/>
      <c r="K348" s="55"/>
      <c r="L348" s="55"/>
      <c r="M348" s="55"/>
      <c r="N348" s="55"/>
      <c r="O348" s="11"/>
    </row>
    <row r="349" spans="1:15" s="8" customFormat="1" x14ac:dyDescent="0.25">
      <c r="A349" s="17"/>
      <c r="B349" s="22"/>
      <c r="C349" s="49"/>
      <c r="D349" s="75"/>
      <c r="E349" s="55"/>
      <c r="F349" s="55"/>
      <c r="G349" s="55"/>
      <c r="H349" s="55"/>
      <c r="I349" s="55"/>
      <c r="J349" s="55"/>
      <c r="K349" s="55"/>
      <c r="L349" s="55"/>
      <c r="M349" s="55"/>
      <c r="N349" s="55"/>
      <c r="O349" s="11"/>
    </row>
    <row r="350" spans="1:15" s="8" customFormat="1" x14ac:dyDescent="0.25">
      <c r="A350" s="17"/>
      <c r="B350" s="22"/>
      <c r="C350" s="49"/>
      <c r="D350" s="75"/>
      <c r="E350" s="55"/>
      <c r="F350" s="55"/>
      <c r="G350" s="55"/>
      <c r="H350" s="55"/>
      <c r="I350" s="55"/>
      <c r="J350" s="55"/>
      <c r="K350" s="55"/>
      <c r="L350" s="55"/>
      <c r="M350" s="55"/>
      <c r="N350" s="55"/>
      <c r="O350" s="11"/>
    </row>
    <row r="351" spans="1:15" s="8" customFormat="1" x14ac:dyDescent="0.25">
      <c r="A351" s="17"/>
      <c r="B351" s="22"/>
      <c r="C351" s="49"/>
      <c r="D351" s="75"/>
      <c r="E351" s="55"/>
      <c r="F351" s="55"/>
      <c r="G351" s="55"/>
      <c r="H351" s="55"/>
      <c r="I351" s="55"/>
      <c r="J351" s="55"/>
      <c r="K351" s="55"/>
      <c r="L351" s="55"/>
      <c r="M351" s="55"/>
      <c r="N351" s="55"/>
      <c r="O351" s="11"/>
    </row>
    <row r="352" spans="1:15" s="8" customFormat="1" x14ac:dyDescent="0.25">
      <c r="A352" s="17"/>
      <c r="B352" s="22"/>
      <c r="C352" s="49"/>
      <c r="D352" s="75"/>
      <c r="E352" s="55"/>
      <c r="F352" s="55"/>
      <c r="G352" s="55"/>
      <c r="H352" s="55"/>
      <c r="I352" s="55"/>
      <c r="J352" s="55"/>
      <c r="K352" s="55"/>
      <c r="L352" s="55"/>
      <c r="M352" s="55"/>
      <c r="N352" s="55"/>
      <c r="O352" s="11"/>
    </row>
    <row r="353" spans="1:15" s="8" customFormat="1" x14ac:dyDescent="0.25">
      <c r="A353" s="17"/>
      <c r="B353" s="22"/>
      <c r="C353" s="49"/>
      <c r="D353" s="75"/>
      <c r="E353" s="55"/>
      <c r="F353" s="55"/>
      <c r="G353" s="55"/>
      <c r="H353" s="55"/>
      <c r="I353" s="55"/>
      <c r="J353" s="55"/>
      <c r="K353" s="55"/>
      <c r="L353" s="55"/>
      <c r="M353" s="55"/>
      <c r="N353" s="55"/>
      <c r="O353" s="11"/>
    </row>
    <row r="354" spans="1:15" s="8" customFormat="1" x14ac:dyDescent="0.25">
      <c r="A354" s="17"/>
      <c r="B354" s="22"/>
      <c r="C354" s="49"/>
      <c r="D354" s="75"/>
      <c r="E354" s="55"/>
      <c r="F354" s="55"/>
      <c r="G354" s="55"/>
      <c r="H354" s="55"/>
      <c r="I354" s="55"/>
      <c r="J354" s="55"/>
      <c r="K354" s="55"/>
      <c r="L354" s="55"/>
      <c r="M354" s="55"/>
      <c r="N354" s="55"/>
      <c r="O354" s="11"/>
    </row>
    <row r="355" spans="1:15" s="8" customFormat="1" x14ac:dyDescent="0.25">
      <c r="A355" s="17"/>
      <c r="B355" s="22"/>
      <c r="C355" s="49"/>
      <c r="D355" s="75"/>
      <c r="E355" s="55"/>
      <c r="F355" s="55"/>
      <c r="G355" s="55"/>
      <c r="H355" s="55"/>
      <c r="I355" s="55"/>
      <c r="J355" s="55"/>
      <c r="K355" s="55"/>
      <c r="L355" s="55"/>
      <c r="M355" s="55"/>
      <c r="N355" s="55"/>
      <c r="O355" s="11"/>
    </row>
    <row r="356" spans="1:15" s="8" customFormat="1" x14ac:dyDescent="0.25">
      <c r="A356" s="17"/>
      <c r="B356" s="22"/>
      <c r="C356" s="49"/>
      <c r="D356" s="75"/>
      <c r="E356" s="55"/>
      <c r="F356" s="55"/>
      <c r="G356" s="55"/>
      <c r="H356" s="55"/>
      <c r="I356" s="55"/>
      <c r="J356" s="55"/>
      <c r="K356" s="55"/>
      <c r="L356" s="55"/>
      <c r="M356" s="55"/>
      <c r="N356" s="55"/>
      <c r="O356" s="11"/>
    </row>
    <row r="357" spans="1:15" s="8" customFormat="1" x14ac:dyDescent="0.25">
      <c r="A357" s="17"/>
      <c r="B357" s="22"/>
      <c r="C357" s="49"/>
      <c r="D357" s="75"/>
      <c r="E357" s="55"/>
      <c r="F357" s="55"/>
      <c r="G357" s="55"/>
      <c r="H357" s="55"/>
      <c r="I357" s="55"/>
      <c r="J357" s="55"/>
      <c r="K357" s="55"/>
      <c r="L357" s="55"/>
      <c r="M357" s="55"/>
      <c r="N357" s="55"/>
      <c r="O357" s="11"/>
    </row>
    <row r="358" spans="1:15" s="8" customFormat="1" x14ac:dyDescent="0.25">
      <c r="A358" s="17"/>
      <c r="B358" s="22"/>
      <c r="C358" s="49"/>
      <c r="D358" s="75"/>
      <c r="E358" s="55"/>
      <c r="F358" s="55"/>
      <c r="G358" s="55"/>
      <c r="H358" s="55"/>
      <c r="I358" s="55"/>
      <c r="J358" s="55"/>
      <c r="K358" s="55"/>
      <c r="L358" s="55"/>
      <c r="M358" s="55"/>
      <c r="N358" s="55"/>
      <c r="O358" s="11"/>
    </row>
    <row r="359" spans="1:15" s="8" customFormat="1" x14ac:dyDescent="0.25">
      <c r="A359" s="17"/>
      <c r="B359" s="22"/>
      <c r="C359" s="49"/>
      <c r="D359" s="75"/>
      <c r="E359" s="55"/>
      <c r="F359" s="55"/>
      <c r="G359" s="55"/>
      <c r="H359" s="55"/>
      <c r="I359" s="55"/>
      <c r="J359" s="55"/>
      <c r="K359" s="55"/>
      <c r="L359" s="55"/>
      <c r="M359" s="55"/>
      <c r="N359" s="55"/>
      <c r="O359" s="11"/>
    </row>
    <row r="360" spans="1:15" s="8" customFormat="1" x14ac:dyDescent="0.25">
      <c r="A360" s="17"/>
      <c r="B360" s="22"/>
      <c r="C360" s="49"/>
      <c r="D360" s="75"/>
      <c r="E360" s="55"/>
      <c r="F360" s="55"/>
      <c r="G360" s="55"/>
      <c r="H360" s="55"/>
      <c r="I360" s="55"/>
      <c r="J360" s="55"/>
      <c r="K360" s="55"/>
      <c r="L360" s="55"/>
      <c r="M360" s="55"/>
      <c r="N360" s="55"/>
      <c r="O360" s="11"/>
    </row>
    <row r="361" spans="1:15" s="8" customFormat="1" x14ac:dyDescent="0.25">
      <c r="A361" s="17"/>
      <c r="B361" s="22"/>
      <c r="C361" s="49"/>
      <c r="D361" s="75"/>
      <c r="E361" s="55"/>
      <c r="F361" s="55"/>
      <c r="G361" s="55"/>
      <c r="H361" s="55"/>
      <c r="I361" s="55"/>
      <c r="J361" s="55"/>
      <c r="K361" s="55"/>
      <c r="L361" s="55"/>
      <c r="M361" s="55"/>
      <c r="N361" s="55"/>
      <c r="O361" s="11"/>
    </row>
    <row r="362" spans="1:15" s="8" customFormat="1" x14ac:dyDescent="0.25">
      <c r="A362" s="17"/>
      <c r="B362" s="22"/>
      <c r="C362" s="49"/>
      <c r="D362" s="75"/>
      <c r="E362" s="55"/>
      <c r="F362" s="55"/>
      <c r="G362" s="55"/>
      <c r="H362" s="55"/>
      <c r="I362" s="55"/>
      <c r="J362" s="55"/>
      <c r="K362" s="55"/>
      <c r="L362" s="55"/>
      <c r="M362" s="55"/>
      <c r="N362" s="55"/>
      <c r="O362" s="11"/>
    </row>
    <row r="363" spans="1:15" s="8" customFormat="1" x14ac:dyDescent="0.25">
      <c r="A363" s="17"/>
      <c r="B363" s="22"/>
      <c r="C363" s="49"/>
      <c r="D363" s="75"/>
      <c r="E363" s="55"/>
      <c r="F363" s="55"/>
      <c r="G363" s="55"/>
      <c r="H363" s="55"/>
      <c r="I363" s="55"/>
      <c r="J363" s="55"/>
      <c r="K363" s="55"/>
      <c r="L363" s="55"/>
      <c r="M363" s="55"/>
      <c r="N363" s="55"/>
      <c r="O363" s="11"/>
    </row>
    <row r="364" spans="1:15" s="8" customFormat="1" x14ac:dyDescent="0.25">
      <c r="A364" s="17"/>
      <c r="B364" s="22"/>
      <c r="C364" s="49"/>
      <c r="D364" s="75"/>
      <c r="E364" s="55"/>
      <c r="F364" s="55"/>
      <c r="G364" s="55"/>
      <c r="H364" s="55"/>
      <c r="I364" s="55"/>
      <c r="J364" s="55"/>
      <c r="K364" s="55"/>
      <c r="L364" s="55"/>
      <c r="M364" s="55"/>
      <c r="N364" s="55"/>
      <c r="O364" s="11"/>
    </row>
    <row r="365" spans="1:15" s="8" customFormat="1" x14ac:dyDescent="0.25">
      <c r="A365" s="17"/>
      <c r="B365" s="22"/>
      <c r="C365" s="49"/>
      <c r="D365" s="75"/>
      <c r="E365" s="55"/>
      <c r="F365" s="55"/>
      <c r="G365" s="55"/>
      <c r="H365" s="55"/>
      <c r="I365" s="55"/>
      <c r="J365" s="55"/>
      <c r="K365" s="55"/>
      <c r="L365" s="55"/>
      <c r="M365" s="55"/>
      <c r="N365" s="55"/>
      <c r="O365" s="11"/>
    </row>
    <row r="366" spans="1:15" s="8" customFormat="1" x14ac:dyDescent="0.25">
      <c r="A366" s="17"/>
      <c r="B366" s="22"/>
      <c r="C366" s="49"/>
      <c r="D366" s="75"/>
      <c r="E366" s="55"/>
      <c r="F366" s="55"/>
      <c r="G366" s="55"/>
      <c r="H366" s="55"/>
      <c r="I366" s="55"/>
      <c r="J366" s="55"/>
      <c r="K366" s="55"/>
      <c r="L366" s="55"/>
      <c r="M366" s="55"/>
      <c r="N366" s="55"/>
      <c r="O366" s="11"/>
    </row>
    <row r="367" spans="1:15" s="8" customFormat="1" x14ac:dyDescent="0.25">
      <c r="A367" s="17"/>
      <c r="B367" s="22"/>
      <c r="C367" s="49"/>
      <c r="D367" s="75"/>
      <c r="E367" s="55"/>
      <c r="F367" s="55"/>
      <c r="G367" s="55"/>
      <c r="H367" s="55"/>
      <c r="I367" s="55"/>
      <c r="J367" s="55"/>
      <c r="K367" s="55"/>
      <c r="L367" s="55"/>
      <c r="M367" s="55"/>
      <c r="N367" s="55"/>
      <c r="O367" s="11"/>
    </row>
    <row r="368" spans="1:15" s="8" customFormat="1" x14ac:dyDescent="0.25">
      <c r="A368" s="17"/>
      <c r="B368" s="22"/>
      <c r="C368" s="49"/>
      <c r="D368" s="75"/>
      <c r="E368" s="55"/>
      <c r="F368" s="55"/>
      <c r="G368" s="55"/>
      <c r="H368" s="55"/>
      <c r="I368" s="55"/>
      <c r="J368" s="55"/>
      <c r="K368" s="55"/>
      <c r="L368" s="55"/>
      <c r="M368" s="55"/>
      <c r="N368" s="55"/>
      <c r="O368" s="11"/>
    </row>
    <row r="369" spans="1:15" s="8" customFormat="1" x14ac:dyDescent="0.25">
      <c r="A369" s="17"/>
      <c r="B369" s="22"/>
      <c r="C369" s="49"/>
      <c r="D369" s="75"/>
      <c r="E369" s="55"/>
      <c r="F369" s="55"/>
      <c r="G369" s="55"/>
      <c r="H369" s="55"/>
      <c r="I369" s="55"/>
      <c r="J369" s="55"/>
      <c r="K369" s="55"/>
      <c r="L369" s="55"/>
      <c r="M369" s="55"/>
      <c r="N369" s="55"/>
      <c r="O369" s="11"/>
    </row>
    <row r="370" spans="1:15" s="8" customFormat="1" x14ac:dyDescent="0.25">
      <c r="A370" s="17"/>
      <c r="B370" s="22"/>
      <c r="C370" s="49"/>
      <c r="D370" s="75"/>
      <c r="E370" s="55"/>
      <c r="F370" s="55"/>
      <c r="G370" s="55"/>
      <c r="H370" s="55"/>
      <c r="I370" s="55"/>
      <c r="J370" s="55"/>
      <c r="K370" s="55"/>
      <c r="L370" s="55"/>
      <c r="M370" s="55"/>
      <c r="N370" s="55"/>
      <c r="O370" s="11"/>
    </row>
    <row r="371" spans="1:15" s="8" customFormat="1" x14ac:dyDescent="0.25">
      <c r="A371" s="17"/>
      <c r="B371" s="22"/>
      <c r="C371" s="49"/>
      <c r="D371" s="75"/>
      <c r="E371" s="55"/>
      <c r="F371" s="55"/>
      <c r="G371" s="55"/>
      <c r="H371" s="55"/>
      <c r="I371" s="55"/>
      <c r="J371" s="55"/>
      <c r="K371" s="55"/>
      <c r="L371" s="55"/>
      <c r="M371" s="55"/>
      <c r="N371" s="55"/>
      <c r="O371" s="11"/>
    </row>
    <row r="372" spans="1:15" s="8" customFormat="1" x14ac:dyDescent="0.25">
      <c r="A372" s="17"/>
      <c r="B372" s="22"/>
      <c r="C372" s="49"/>
      <c r="D372" s="75"/>
      <c r="E372" s="55"/>
      <c r="F372" s="55"/>
      <c r="G372" s="55"/>
      <c r="H372" s="55"/>
      <c r="I372" s="55"/>
      <c r="J372" s="55"/>
      <c r="K372" s="55"/>
      <c r="L372" s="55"/>
      <c r="M372" s="55"/>
      <c r="N372" s="55"/>
      <c r="O372" s="11"/>
    </row>
    <row r="373" spans="1:15" s="8" customFormat="1" x14ac:dyDescent="0.25">
      <c r="A373" s="17"/>
      <c r="B373" s="22"/>
      <c r="C373" s="49"/>
      <c r="D373" s="75"/>
      <c r="E373" s="55"/>
      <c r="F373" s="55"/>
      <c r="G373" s="55"/>
      <c r="H373" s="55"/>
      <c r="I373" s="55"/>
      <c r="J373" s="55"/>
      <c r="K373" s="55"/>
      <c r="L373" s="55"/>
      <c r="M373" s="55"/>
      <c r="N373" s="55"/>
      <c r="O373" s="11"/>
    </row>
    <row r="374" spans="1:15" s="8" customFormat="1" x14ac:dyDescent="0.25">
      <c r="A374" s="17"/>
      <c r="B374" s="22"/>
      <c r="C374" s="49"/>
      <c r="D374" s="75"/>
      <c r="E374" s="55"/>
      <c r="F374" s="55"/>
      <c r="G374" s="55"/>
      <c r="H374" s="55"/>
      <c r="I374" s="55"/>
      <c r="J374" s="55"/>
      <c r="K374" s="55"/>
      <c r="L374" s="55"/>
      <c r="M374" s="55"/>
      <c r="N374" s="55"/>
      <c r="O374" s="11"/>
    </row>
    <row r="375" spans="1:15" s="8" customFormat="1" x14ac:dyDescent="0.25">
      <c r="A375" s="17"/>
      <c r="B375" s="22"/>
      <c r="C375" s="49"/>
      <c r="D375" s="75"/>
      <c r="E375" s="55"/>
      <c r="F375" s="55"/>
      <c r="G375" s="55"/>
      <c r="H375" s="55"/>
      <c r="I375" s="55"/>
      <c r="J375" s="55"/>
      <c r="K375" s="55"/>
      <c r="L375" s="55"/>
      <c r="M375" s="55"/>
      <c r="N375" s="55"/>
      <c r="O375" s="11"/>
    </row>
    <row r="376" spans="1:15" s="8" customFormat="1" x14ac:dyDescent="0.25">
      <c r="A376" s="17"/>
      <c r="B376" s="22"/>
      <c r="C376" s="49"/>
      <c r="D376" s="75"/>
      <c r="E376" s="55"/>
      <c r="F376" s="55"/>
      <c r="G376" s="55"/>
      <c r="H376" s="55"/>
      <c r="I376" s="55"/>
      <c r="J376" s="55"/>
      <c r="K376" s="55"/>
      <c r="L376" s="55"/>
      <c r="M376" s="55"/>
      <c r="N376" s="55"/>
      <c r="O376" s="11"/>
    </row>
    <row r="377" spans="1:15" s="8" customFormat="1" x14ac:dyDescent="0.25">
      <c r="A377" s="17"/>
      <c r="B377" s="22"/>
      <c r="C377" s="49"/>
      <c r="D377" s="75"/>
      <c r="E377" s="55"/>
      <c r="F377" s="55"/>
      <c r="G377" s="55"/>
      <c r="H377" s="55"/>
      <c r="I377" s="55"/>
      <c r="J377" s="55"/>
      <c r="K377" s="55"/>
      <c r="L377" s="55"/>
      <c r="M377" s="55"/>
      <c r="N377" s="55"/>
      <c r="O377" s="11"/>
    </row>
    <row r="378" spans="1:15" s="8" customFormat="1" x14ac:dyDescent="0.25">
      <c r="A378" s="17"/>
      <c r="B378" s="22"/>
      <c r="C378" s="49"/>
      <c r="D378" s="75"/>
      <c r="E378" s="55"/>
      <c r="F378" s="55"/>
      <c r="G378" s="55"/>
      <c r="H378" s="55"/>
      <c r="I378" s="55"/>
      <c r="J378" s="55"/>
      <c r="K378" s="55"/>
      <c r="L378" s="55"/>
      <c r="M378" s="55"/>
      <c r="N378" s="55"/>
      <c r="O378" s="11"/>
    </row>
    <row r="379" spans="1:15" s="8" customFormat="1" x14ac:dyDescent="0.25">
      <c r="A379" s="17"/>
      <c r="B379" s="22"/>
      <c r="C379" s="49"/>
      <c r="D379" s="75"/>
      <c r="E379" s="55"/>
      <c r="F379" s="55"/>
      <c r="G379" s="55"/>
      <c r="H379" s="55"/>
      <c r="I379" s="55"/>
      <c r="J379" s="55"/>
      <c r="K379" s="55"/>
      <c r="L379" s="55"/>
      <c r="M379" s="55"/>
      <c r="N379" s="55"/>
      <c r="O379" s="11"/>
    </row>
    <row r="380" spans="1:15" s="8" customFormat="1" x14ac:dyDescent="0.25">
      <c r="A380" s="17"/>
      <c r="B380" s="22"/>
      <c r="C380" s="49"/>
      <c r="D380" s="75"/>
      <c r="E380" s="55"/>
      <c r="F380" s="55"/>
      <c r="G380" s="55"/>
      <c r="H380" s="55"/>
      <c r="I380" s="55"/>
      <c r="J380" s="55"/>
      <c r="K380" s="55"/>
      <c r="L380" s="55"/>
      <c r="M380" s="55"/>
      <c r="N380" s="55"/>
      <c r="O380" s="11"/>
    </row>
    <row r="381" spans="1:15" s="8" customFormat="1" x14ac:dyDescent="0.25">
      <c r="A381" s="17"/>
      <c r="B381" s="22"/>
      <c r="C381" s="49"/>
      <c r="D381" s="75"/>
      <c r="E381" s="55"/>
      <c r="F381" s="55"/>
      <c r="G381" s="55"/>
      <c r="H381" s="55"/>
      <c r="I381" s="55"/>
      <c r="J381" s="55"/>
      <c r="K381" s="55"/>
      <c r="L381" s="55"/>
      <c r="M381" s="55"/>
      <c r="N381" s="55"/>
      <c r="O381" s="11"/>
    </row>
    <row r="382" spans="1:15" s="8" customFormat="1" x14ac:dyDescent="0.25">
      <c r="A382" s="17"/>
      <c r="B382" s="22"/>
      <c r="C382" s="49"/>
      <c r="D382" s="75"/>
      <c r="E382" s="55"/>
      <c r="F382" s="55"/>
      <c r="G382" s="55"/>
      <c r="H382" s="55"/>
      <c r="I382" s="55"/>
      <c r="J382" s="55"/>
      <c r="K382" s="55"/>
      <c r="L382" s="55"/>
      <c r="M382" s="55"/>
      <c r="N382" s="55"/>
      <c r="O382" s="11"/>
    </row>
    <row r="383" spans="1:15" s="8" customFormat="1" x14ac:dyDescent="0.25">
      <c r="A383" s="17"/>
      <c r="B383" s="22"/>
      <c r="C383" s="49"/>
      <c r="D383" s="75"/>
      <c r="E383" s="55"/>
      <c r="F383" s="55"/>
      <c r="G383" s="55"/>
      <c r="H383" s="55"/>
      <c r="I383" s="55"/>
      <c r="J383" s="55"/>
      <c r="K383" s="55"/>
      <c r="L383" s="55"/>
      <c r="M383" s="55"/>
      <c r="N383" s="55"/>
      <c r="O383" s="11"/>
    </row>
    <row r="384" spans="1:15" s="8" customFormat="1" x14ac:dyDescent="0.25">
      <c r="A384" s="17"/>
      <c r="B384" s="22"/>
      <c r="C384" s="49"/>
      <c r="D384" s="75"/>
      <c r="E384" s="55"/>
      <c r="F384" s="55"/>
      <c r="G384" s="55"/>
      <c r="H384" s="55"/>
      <c r="I384" s="55"/>
      <c r="J384" s="55"/>
      <c r="K384" s="55"/>
      <c r="L384" s="55"/>
      <c r="M384" s="55"/>
      <c r="N384" s="55"/>
      <c r="O384" s="11"/>
    </row>
    <row r="385" spans="1:15" s="8" customFormat="1" x14ac:dyDescent="0.25">
      <c r="A385" s="17"/>
      <c r="B385" s="22"/>
      <c r="C385" s="49"/>
      <c r="D385" s="75"/>
      <c r="E385" s="55"/>
      <c r="F385" s="55"/>
      <c r="G385" s="55"/>
      <c r="H385" s="55"/>
      <c r="I385" s="55"/>
      <c r="J385" s="55"/>
      <c r="K385" s="55"/>
      <c r="L385" s="55"/>
      <c r="M385" s="55"/>
      <c r="N385" s="55"/>
      <c r="O385" s="11"/>
    </row>
    <row r="386" spans="1:15" s="8" customFormat="1" x14ac:dyDescent="0.25">
      <c r="A386" s="17"/>
      <c r="B386" s="22"/>
      <c r="C386" s="49"/>
      <c r="D386" s="75"/>
      <c r="E386" s="55"/>
      <c r="F386" s="55"/>
      <c r="G386" s="55"/>
      <c r="H386" s="55"/>
      <c r="I386" s="55"/>
      <c r="J386" s="55"/>
      <c r="K386" s="55"/>
      <c r="L386" s="55"/>
      <c r="M386" s="55"/>
      <c r="N386" s="55"/>
      <c r="O386" s="11"/>
    </row>
    <row r="387" spans="1:15" s="8" customFormat="1" x14ac:dyDescent="0.25">
      <c r="A387" s="17"/>
      <c r="B387" s="22"/>
      <c r="C387" s="49"/>
      <c r="D387" s="75"/>
      <c r="E387" s="55"/>
      <c r="F387" s="55"/>
      <c r="G387" s="55"/>
      <c r="H387" s="55"/>
      <c r="I387" s="55"/>
      <c r="J387" s="55"/>
      <c r="K387" s="55"/>
      <c r="L387" s="55"/>
      <c r="M387" s="55"/>
      <c r="N387" s="55"/>
      <c r="O387" s="11"/>
    </row>
    <row r="388" spans="1:15" s="8" customFormat="1" x14ac:dyDescent="0.25">
      <c r="A388" s="17"/>
      <c r="B388" s="22"/>
      <c r="C388" s="49"/>
      <c r="D388" s="75"/>
      <c r="E388" s="55"/>
      <c r="F388" s="55"/>
      <c r="G388" s="55"/>
      <c r="H388" s="55"/>
      <c r="I388" s="55"/>
      <c r="J388" s="55"/>
      <c r="K388" s="55"/>
      <c r="L388" s="55"/>
      <c r="M388" s="55"/>
      <c r="N388" s="55"/>
      <c r="O388" s="11"/>
    </row>
    <row r="389" spans="1:15" s="8" customFormat="1" x14ac:dyDescent="0.25">
      <c r="A389" s="17"/>
      <c r="B389" s="22"/>
      <c r="C389" s="49"/>
      <c r="D389" s="75"/>
      <c r="E389" s="55"/>
      <c r="F389" s="55"/>
      <c r="G389" s="55"/>
      <c r="H389" s="55"/>
      <c r="I389" s="55"/>
      <c r="J389" s="55"/>
      <c r="K389" s="55"/>
      <c r="L389" s="55"/>
      <c r="M389" s="55"/>
      <c r="N389" s="55"/>
      <c r="O389" s="11"/>
    </row>
    <row r="390" spans="1:15" s="8" customFormat="1" x14ac:dyDescent="0.25">
      <c r="A390" s="17"/>
      <c r="B390" s="22"/>
      <c r="C390" s="49"/>
      <c r="D390" s="75"/>
      <c r="E390" s="55"/>
      <c r="F390" s="55"/>
      <c r="G390" s="55"/>
      <c r="H390" s="55"/>
      <c r="I390" s="55"/>
      <c r="J390" s="55"/>
      <c r="K390" s="55"/>
      <c r="L390" s="55"/>
      <c r="M390" s="55"/>
      <c r="N390" s="55"/>
      <c r="O390" s="11"/>
    </row>
    <row r="391" spans="1:15" s="8" customFormat="1" x14ac:dyDescent="0.25">
      <c r="A391" s="17"/>
      <c r="B391" s="22"/>
      <c r="C391" s="49"/>
      <c r="D391" s="75"/>
      <c r="E391" s="55"/>
      <c r="F391" s="55"/>
      <c r="G391" s="55"/>
      <c r="H391" s="55"/>
      <c r="I391" s="55"/>
      <c r="J391" s="55"/>
      <c r="K391" s="55"/>
      <c r="L391" s="55"/>
      <c r="M391" s="55"/>
      <c r="N391" s="55"/>
      <c r="O391" s="11"/>
    </row>
    <row r="392" spans="1:15" s="8" customFormat="1" x14ac:dyDescent="0.25">
      <c r="A392" s="17"/>
      <c r="B392" s="22"/>
      <c r="C392" s="49"/>
      <c r="D392" s="75"/>
      <c r="E392" s="55"/>
      <c r="F392" s="55"/>
      <c r="G392" s="55"/>
      <c r="H392" s="55"/>
      <c r="I392" s="55"/>
      <c r="J392" s="55"/>
      <c r="K392" s="55"/>
      <c r="L392" s="55"/>
      <c r="M392" s="55"/>
      <c r="N392" s="55"/>
      <c r="O392" s="11"/>
    </row>
    <row r="393" spans="1:15" s="8" customFormat="1" x14ac:dyDescent="0.25">
      <c r="A393" s="17"/>
      <c r="B393" s="22"/>
      <c r="C393" s="49"/>
      <c r="D393" s="75"/>
      <c r="E393" s="55"/>
      <c r="F393" s="55"/>
      <c r="G393" s="55"/>
      <c r="H393" s="55"/>
      <c r="I393" s="55"/>
      <c r="J393" s="55"/>
      <c r="K393" s="55"/>
      <c r="L393" s="55"/>
      <c r="M393" s="55"/>
      <c r="N393" s="55"/>
      <c r="O393" s="11"/>
    </row>
    <row r="394" spans="1:15" s="8" customFormat="1" x14ac:dyDescent="0.25">
      <c r="A394" s="17"/>
      <c r="B394" s="22"/>
      <c r="C394" s="49"/>
      <c r="D394" s="75"/>
      <c r="E394" s="55"/>
      <c r="F394" s="55"/>
      <c r="G394" s="55"/>
      <c r="H394" s="55"/>
      <c r="I394" s="55"/>
      <c r="J394" s="55"/>
      <c r="K394" s="55"/>
      <c r="L394" s="55"/>
      <c r="M394" s="55"/>
      <c r="N394" s="55"/>
      <c r="O394" s="11"/>
    </row>
    <row r="395" spans="1:15" s="8" customFormat="1" x14ac:dyDescent="0.25">
      <c r="A395" s="17"/>
      <c r="B395" s="22"/>
      <c r="C395" s="49"/>
      <c r="D395" s="75"/>
      <c r="E395" s="55"/>
      <c r="F395" s="55"/>
      <c r="G395" s="55"/>
      <c r="H395" s="55"/>
      <c r="I395" s="55"/>
      <c r="J395" s="55"/>
      <c r="K395" s="55"/>
      <c r="L395" s="55"/>
      <c r="M395" s="55"/>
      <c r="N395" s="55"/>
      <c r="O395" s="11"/>
    </row>
    <row r="396" spans="1:15" s="8" customFormat="1" x14ac:dyDescent="0.25">
      <c r="A396" s="17"/>
      <c r="B396" s="22"/>
      <c r="C396" s="49"/>
      <c r="D396" s="75"/>
      <c r="E396" s="55"/>
      <c r="F396" s="55"/>
      <c r="G396" s="55"/>
      <c r="H396" s="55"/>
      <c r="I396" s="55"/>
      <c r="J396" s="55"/>
      <c r="K396" s="55"/>
      <c r="L396" s="55"/>
      <c r="M396" s="55"/>
      <c r="N396" s="55"/>
      <c r="O396" s="11"/>
    </row>
    <row r="397" spans="1:15" s="8" customFormat="1" x14ac:dyDescent="0.25">
      <c r="A397" s="17"/>
      <c r="B397" s="22"/>
      <c r="C397" s="49"/>
      <c r="D397" s="75"/>
      <c r="E397" s="55"/>
      <c r="F397" s="55"/>
      <c r="G397" s="55"/>
      <c r="H397" s="55"/>
      <c r="I397" s="55"/>
      <c r="J397" s="55"/>
      <c r="K397" s="55"/>
      <c r="L397" s="55"/>
      <c r="M397" s="55"/>
      <c r="N397" s="55"/>
      <c r="O397" s="11"/>
    </row>
    <row r="398" spans="1:15" s="8" customFormat="1" x14ac:dyDescent="0.25">
      <c r="A398" s="17"/>
      <c r="B398" s="22"/>
      <c r="C398" s="49"/>
      <c r="D398" s="75"/>
      <c r="E398" s="55"/>
      <c r="F398" s="55"/>
      <c r="G398" s="55"/>
      <c r="H398" s="55"/>
      <c r="I398" s="55"/>
      <c r="J398" s="55"/>
      <c r="K398" s="55"/>
      <c r="L398" s="55"/>
      <c r="M398" s="55"/>
      <c r="N398" s="55"/>
      <c r="O398" s="11"/>
    </row>
    <row r="399" spans="1:15" s="8" customFormat="1" x14ac:dyDescent="0.25">
      <c r="A399" s="17"/>
      <c r="B399" s="22"/>
      <c r="C399" s="49"/>
      <c r="D399" s="75"/>
      <c r="E399" s="55"/>
      <c r="F399" s="55"/>
      <c r="G399" s="55"/>
      <c r="H399" s="55"/>
      <c r="I399" s="55"/>
      <c r="J399" s="55"/>
      <c r="K399" s="55"/>
      <c r="L399" s="55"/>
      <c r="M399" s="55"/>
      <c r="N399" s="55"/>
      <c r="O399" s="11"/>
    </row>
    <row r="400" spans="1:15" s="8" customFormat="1" x14ac:dyDescent="0.25">
      <c r="A400" s="17"/>
      <c r="B400" s="22"/>
      <c r="C400" s="49"/>
      <c r="D400" s="75"/>
      <c r="E400" s="55"/>
      <c r="F400" s="55"/>
      <c r="G400" s="55"/>
      <c r="H400" s="55"/>
      <c r="I400" s="55"/>
      <c r="J400" s="55"/>
      <c r="K400" s="55"/>
      <c r="L400" s="55"/>
      <c r="M400" s="55"/>
      <c r="N400" s="55"/>
      <c r="O400" s="11"/>
    </row>
    <row r="401" spans="1:15" s="8" customFormat="1" x14ac:dyDescent="0.25">
      <c r="A401" s="17"/>
      <c r="B401" s="22"/>
      <c r="C401" s="49"/>
      <c r="D401" s="75"/>
      <c r="E401" s="55"/>
      <c r="F401" s="55"/>
      <c r="G401" s="55"/>
      <c r="H401" s="55"/>
      <c r="I401" s="55"/>
      <c r="J401" s="55"/>
      <c r="K401" s="55"/>
      <c r="L401" s="55"/>
      <c r="M401" s="55"/>
      <c r="N401" s="55"/>
      <c r="O401" s="11"/>
    </row>
    <row r="402" spans="1:15" s="8" customFormat="1" x14ac:dyDescent="0.25">
      <c r="A402" s="17"/>
      <c r="B402" s="22"/>
      <c r="C402" s="49"/>
      <c r="D402" s="75"/>
      <c r="E402" s="55"/>
      <c r="F402" s="55"/>
      <c r="G402" s="55"/>
      <c r="H402" s="55"/>
      <c r="I402" s="55"/>
      <c r="J402" s="55"/>
      <c r="K402" s="55"/>
      <c r="L402" s="55"/>
      <c r="M402" s="55"/>
      <c r="N402" s="55"/>
      <c r="O402" s="11"/>
    </row>
    <row r="403" spans="1:15" s="8" customFormat="1" x14ac:dyDescent="0.25">
      <c r="A403" s="17"/>
      <c r="B403" s="22"/>
      <c r="C403" s="49"/>
      <c r="D403" s="75"/>
      <c r="E403" s="55"/>
      <c r="F403" s="55"/>
      <c r="G403" s="55"/>
      <c r="H403" s="55"/>
      <c r="I403" s="55"/>
      <c r="J403" s="55"/>
      <c r="K403" s="55"/>
      <c r="L403" s="55"/>
      <c r="M403" s="55"/>
      <c r="N403" s="55"/>
      <c r="O403" s="11"/>
    </row>
    <row r="404" spans="1:15" s="8" customFormat="1" x14ac:dyDescent="0.25">
      <c r="A404" s="17"/>
      <c r="B404" s="22"/>
      <c r="C404" s="49"/>
      <c r="D404" s="75"/>
      <c r="E404" s="55"/>
      <c r="F404" s="55"/>
      <c r="G404" s="55"/>
      <c r="H404" s="55"/>
      <c r="I404" s="55"/>
      <c r="J404" s="55"/>
      <c r="K404" s="55"/>
      <c r="L404" s="55"/>
      <c r="M404" s="55"/>
      <c r="N404" s="55"/>
      <c r="O404" s="11"/>
    </row>
    <row r="405" spans="1:15" s="8" customFormat="1" x14ac:dyDescent="0.25">
      <c r="A405" s="17"/>
      <c r="B405" s="22"/>
      <c r="C405" s="49"/>
      <c r="D405" s="75"/>
      <c r="E405" s="55"/>
      <c r="F405" s="55"/>
      <c r="G405" s="55"/>
      <c r="H405" s="55"/>
      <c r="I405" s="55"/>
      <c r="J405" s="55"/>
      <c r="K405" s="55"/>
      <c r="L405" s="55"/>
      <c r="M405" s="55"/>
      <c r="N405" s="55"/>
      <c r="O405" s="11"/>
    </row>
    <row r="406" spans="1:15" s="8" customFormat="1" x14ac:dyDescent="0.25">
      <c r="A406" s="17"/>
      <c r="B406" s="22"/>
      <c r="C406" s="49"/>
      <c r="D406" s="75"/>
      <c r="E406" s="55"/>
      <c r="F406" s="55"/>
      <c r="G406" s="55"/>
      <c r="H406" s="55"/>
      <c r="I406" s="55"/>
      <c r="J406" s="55"/>
      <c r="K406" s="55"/>
      <c r="L406" s="55"/>
      <c r="M406" s="55"/>
      <c r="N406" s="55"/>
      <c r="O406" s="11"/>
    </row>
    <row r="407" spans="1:15" s="8" customFormat="1" x14ac:dyDescent="0.25">
      <c r="A407" s="17"/>
      <c r="B407" s="22"/>
      <c r="C407" s="49"/>
      <c r="D407" s="75"/>
      <c r="E407" s="55"/>
      <c r="F407" s="55"/>
      <c r="G407" s="55"/>
      <c r="H407" s="55"/>
      <c r="I407" s="55"/>
      <c r="J407" s="55"/>
      <c r="K407" s="55"/>
      <c r="L407" s="55"/>
      <c r="M407" s="55"/>
      <c r="N407" s="55"/>
      <c r="O407" s="11"/>
    </row>
    <row r="408" spans="1:15" s="8" customFormat="1" x14ac:dyDescent="0.25">
      <c r="A408" s="17"/>
      <c r="B408" s="22"/>
      <c r="C408" s="49"/>
      <c r="D408" s="75"/>
      <c r="E408" s="55"/>
      <c r="F408" s="55"/>
      <c r="G408" s="55"/>
      <c r="H408" s="55"/>
      <c r="I408" s="55"/>
      <c r="J408" s="55"/>
      <c r="K408" s="55"/>
      <c r="L408" s="55"/>
      <c r="M408" s="55"/>
      <c r="N408" s="55"/>
      <c r="O408" s="11"/>
    </row>
    <row r="409" spans="1:15" s="8" customFormat="1" x14ac:dyDescent="0.25">
      <c r="A409" s="17"/>
      <c r="B409" s="22"/>
      <c r="C409" s="49"/>
      <c r="D409" s="75"/>
      <c r="E409" s="55"/>
      <c r="F409" s="55"/>
      <c r="G409" s="55"/>
      <c r="H409" s="55"/>
      <c r="I409" s="55"/>
      <c r="J409" s="55"/>
      <c r="K409" s="55"/>
      <c r="L409" s="55"/>
      <c r="M409" s="55"/>
      <c r="N409" s="55"/>
      <c r="O409" s="11"/>
    </row>
    <row r="410" spans="1:15" s="8" customFormat="1" x14ac:dyDescent="0.25">
      <c r="A410" s="17"/>
      <c r="B410" s="22"/>
      <c r="C410" s="49"/>
      <c r="D410" s="75"/>
      <c r="E410" s="55"/>
      <c r="F410" s="55"/>
      <c r="G410" s="55"/>
      <c r="H410" s="55"/>
      <c r="I410" s="55"/>
      <c r="J410" s="55"/>
      <c r="K410" s="55"/>
      <c r="L410" s="55"/>
      <c r="M410" s="55"/>
      <c r="N410" s="55"/>
      <c r="O410" s="11"/>
    </row>
    <row r="411" spans="1:15" s="8" customFormat="1" x14ac:dyDescent="0.25">
      <c r="A411" s="17"/>
      <c r="B411" s="22"/>
      <c r="C411" s="49"/>
      <c r="D411" s="75"/>
      <c r="E411" s="55"/>
      <c r="F411" s="55"/>
      <c r="G411" s="55"/>
      <c r="H411" s="55"/>
      <c r="I411" s="55"/>
      <c r="J411" s="55"/>
      <c r="K411" s="55"/>
      <c r="L411" s="55"/>
      <c r="M411" s="55"/>
      <c r="N411" s="55"/>
      <c r="O411" s="11"/>
    </row>
    <row r="412" spans="1:15" s="8" customFormat="1" x14ac:dyDescent="0.25">
      <c r="A412" s="17"/>
      <c r="B412" s="22"/>
      <c r="C412" s="49"/>
      <c r="D412" s="75"/>
      <c r="E412" s="55"/>
      <c r="F412" s="55"/>
      <c r="G412" s="55"/>
      <c r="H412" s="55"/>
      <c r="I412" s="55"/>
      <c r="J412" s="55"/>
      <c r="K412" s="55"/>
      <c r="L412" s="55"/>
      <c r="M412" s="55"/>
      <c r="N412" s="55"/>
      <c r="O412" s="11"/>
    </row>
    <row r="413" spans="1:15" s="8" customFormat="1" x14ac:dyDescent="0.25">
      <c r="A413" s="17"/>
      <c r="B413" s="22"/>
      <c r="C413" s="49"/>
      <c r="D413" s="75"/>
      <c r="E413" s="55"/>
      <c r="F413" s="55"/>
      <c r="G413" s="55"/>
      <c r="H413" s="55"/>
      <c r="I413" s="55"/>
      <c r="J413" s="55"/>
      <c r="K413" s="55"/>
      <c r="L413" s="55"/>
      <c r="M413" s="55"/>
      <c r="N413" s="55"/>
      <c r="O413" s="11"/>
    </row>
    <row r="414" spans="1:15" s="8" customFormat="1" x14ac:dyDescent="0.25">
      <c r="A414" s="17"/>
      <c r="B414" s="22"/>
      <c r="C414" s="49"/>
      <c r="D414" s="75"/>
      <c r="E414" s="55"/>
      <c r="F414" s="55"/>
      <c r="G414" s="55"/>
      <c r="H414" s="55"/>
      <c r="I414" s="55"/>
      <c r="J414" s="55"/>
      <c r="K414" s="55"/>
      <c r="L414" s="55"/>
      <c r="M414" s="55"/>
      <c r="N414" s="55"/>
      <c r="O414" s="11"/>
    </row>
    <row r="415" spans="1:15" s="8" customFormat="1" x14ac:dyDescent="0.25">
      <c r="A415" s="17"/>
      <c r="B415" s="22"/>
      <c r="C415" s="49"/>
      <c r="D415" s="75"/>
      <c r="E415" s="55"/>
      <c r="F415" s="55"/>
      <c r="G415" s="55"/>
      <c r="H415" s="55"/>
      <c r="I415" s="55"/>
      <c r="J415" s="55"/>
      <c r="K415" s="55"/>
      <c r="L415" s="55"/>
      <c r="M415" s="55"/>
      <c r="N415" s="55"/>
      <c r="O415" s="11"/>
    </row>
    <row r="416" spans="1:15" s="8" customFormat="1" x14ac:dyDescent="0.25">
      <c r="A416" s="17"/>
      <c r="B416" s="22"/>
      <c r="C416" s="49"/>
      <c r="D416" s="75"/>
      <c r="E416" s="55"/>
      <c r="F416" s="55"/>
      <c r="G416" s="55"/>
      <c r="H416" s="55"/>
      <c r="I416" s="55"/>
      <c r="J416" s="55"/>
      <c r="K416" s="55"/>
      <c r="L416" s="55"/>
      <c r="M416" s="55"/>
      <c r="N416" s="55"/>
      <c r="O416" s="11"/>
    </row>
    <row r="417" spans="1:15" s="8" customFormat="1" x14ac:dyDescent="0.25">
      <c r="A417" s="17"/>
      <c r="B417" s="22"/>
      <c r="C417" s="49"/>
      <c r="D417" s="75"/>
      <c r="E417" s="55"/>
      <c r="F417" s="55"/>
      <c r="G417" s="55"/>
      <c r="H417" s="55"/>
      <c r="I417" s="55"/>
      <c r="J417" s="55"/>
      <c r="K417" s="55"/>
      <c r="L417" s="55"/>
      <c r="M417" s="55"/>
      <c r="N417" s="55"/>
      <c r="O417" s="11"/>
    </row>
    <row r="418" spans="1:15" s="8" customFormat="1" x14ac:dyDescent="0.25">
      <c r="A418" s="17"/>
      <c r="B418" s="22"/>
      <c r="C418" s="49"/>
      <c r="D418" s="75"/>
      <c r="E418" s="55"/>
      <c r="F418" s="55"/>
      <c r="G418" s="55"/>
      <c r="H418" s="55"/>
      <c r="I418" s="55"/>
      <c r="J418" s="55"/>
      <c r="K418" s="55"/>
      <c r="L418" s="55"/>
      <c r="M418" s="55"/>
      <c r="N418" s="55"/>
      <c r="O418" s="11"/>
    </row>
    <row r="419" spans="1:15" s="8" customFormat="1" x14ac:dyDescent="0.25">
      <c r="A419" s="17"/>
      <c r="B419" s="22"/>
      <c r="C419" s="49"/>
      <c r="D419" s="75"/>
      <c r="E419" s="55"/>
      <c r="F419" s="55"/>
      <c r="G419" s="55"/>
      <c r="H419" s="55"/>
      <c r="I419" s="55"/>
      <c r="J419" s="55"/>
      <c r="K419" s="55"/>
      <c r="L419" s="55"/>
      <c r="M419" s="55"/>
      <c r="N419" s="55"/>
      <c r="O419" s="11"/>
    </row>
    <row r="420" spans="1:15" s="8" customFormat="1" x14ac:dyDescent="0.25">
      <c r="A420" s="17"/>
      <c r="B420" s="22"/>
      <c r="C420" s="49"/>
      <c r="D420" s="75"/>
      <c r="E420" s="55"/>
      <c r="F420" s="55"/>
      <c r="G420" s="55"/>
      <c r="H420" s="55"/>
      <c r="I420" s="55"/>
      <c r="J420" s="55"/>
      <c r="K420" s="55"/>
      <c r="L420" s="55"/>
      <c r="M420" s="55"/>
      <c r="N420" s="55"/>
      <c r="O420" s="11"/>
    </row>
    <row r="421" spans="1:15" s="8" customFormat="1" x14ac:dyDescent="0.25">
      <c r="A421" s="17"/>
      <c r="B421" s="22"/>
      <c r="C421" s="49"/>
      <c r="D421" s="75"/>
      <c r="E421" s="55"/>
      <c r="F421" s="55"/>
      <c r="G421" s="55"/>
      <c r="H421" s="55"/>
      <c r="I421" s="55"/>
      <c r="J421" s="55"/>
      <c r="K421" s="55"/>
      <c r="L421" s="55"/>
      <c r="M421" s="55"/>
      <c r="N421" s="55"/>
      <c r="O421" s="11"/>
    </row>
    <row r="422" spans="1:15" s="8" customFormat="1" x14ac:dyDescent="0.25">
      <c r="A422" s="17"/>
      <c r="B422" s="22"/>
      <c r="C422" s="49"/>
      <c r="D422" s="75"/>
      <c r="E422" s="55"/>
      <c r="F422" s="55"/>
      <c r="G422" s="55"/>
      <c r="H422" s="55"/>
      <c r="I422" s="55"/>
      <c r="J422" s="55"/>
      <c r="K422" s="55"/>
      <c r="L422" s="55"/>
      <c r="M422" s="55"/>
      <c r="N422" s="55"/>
      <c r="O422" s="11"/>
    </row>
    <row r="423" spans="1:15" s="8" customFormat="1" x14ac:dyDescent="0.25">
      <c r="A423" s="17"/>
      <c r="B423" s="22"/>
      <c r="C423" s="49"/>
      <c r="D423" s="75"/>
      <c r="E423" s="55"/>
      <c r="F423" s="55"/>
      <c r="G423" s="55"/>
      <c r="H423" s="55"/>
      <c r="I423" s="55"/>
      <c r="J423" s="55"/>
      <c r="K423" s="55"/>
      <c r="L423" s="55"/>
      <c r="M423" s="55"/>
      <c r="N423" s="55"/>
      <c r="O423" s="11"/>
    </row>
    <row r="424" spans="1:15" s="8" customFormat="1" x14ac:dyDescent="0.25">
      <c r="A424" s="17"/>
      <c r="B424" s="22"/>
      <c r="C424" s="49"/>
      <c r="D424" s="75"/>
      <c r="E424" s="55"/>
      <c r="F424" s="55"/>
      <c r="G424" s="55"/>
      <c r="H424" s="55"/>
      <c r="I424" s="55"/>
      <c r="J424" s="55"/>
      <c r="K424" s="55"/>
      <c r="L424" s="55"/>
      <c r="M424" s="55"/>
      <c r="N424" s="55"/>
      <c r="O424" s="11"/>
    </row>
    <row r="425" spans="1:15" s="8" customFormat="1" x14ac:dyDescent="0.25">
      <c r="A425" s="17"/>
      <c r="B425" s="22"/>
      <c r="C425" s="49"/>
      <c r="D425" s="75"/>
      <c r="E425" s="55"/>
      <c r="F425" s="55"/>
      <c r="G425" s="55"/>
      <c r="H425" s="55"/>
      <c r="I425" s="55"/>
      <c r="J425" s="55"/>
      <c r="K425" s="55"/>
      <c r="L425" s="55"/>
      <c r="M425" s="55"/>
      <c r="N425" s="55"/>
      <c r="O425" s="11"/>
    </row>
    <row r="426" spans="1:15" s="8" customFormat="1" x14ac:dyDescent="0.25">
      <c r="A426" s="17"/>
      <c r="B426" s="22"/>
      <c r="C426" s="49"/>
      <c r="D426" s="75"/>
      <c r="E426" s="55"/>
      <c r="F426" s="55"/>
      <c r="G426" s="55"/>
      <c r="H426" s="55"/>
      <c r="I426" s="55"/>
      <c r="J426" s="55"/>
      <c r="K426" s="55"/>
      <c r="L426" s="55"/>
      <c r="M426" s="55"/>
      <c r="N426" s="55"/>
      <c r="O426" s="11"/>
    </row>
    <row r="427" spans="1:15" s="8" customFormat="1" x14ac:dyDescent="0.25">
      <c r="A427" s="17"/>
      <c r="B427" s="22"/>
      <c r="C427" s="49"/>
      <c r="D427" s="75"/>
      <c r="E427" s="55"/>
      <c r="F427" s="55"/>
      <c r="G427" s="55"/>
      <c r="H427" s="55"/>
      <c r="I427" s="55"/>
      <c r="J427" s="55"/>
      <c r="K427" s="55"/>
      <c r="L427" s="55"/>
      <c r="M427" s="55"/>
      <c r="N427" s="55"/>
      <c r="O427" s="11"/>
    </row>
    <row r="428" spans="1:15" s="8" customFormat="1" x14ac:dyDescent="0.25">
      <c r="A428" s="17"/>
      <c r="B428" s="22"/>
      <c r="C428" s="49"/>
      <c r="D428" s="75"/>
      <c r="E428" s="55"/>
      <c r="F428" s="55"/>
      <c r="G428" s="55"/>
      <c r="H428" s="55"/>
      <c r="I428" s="55"/>
      <c r="J428" s="55"/>
      <c r="K428" s="55"/>
      <c r="L428" s="55"/>
      <c r="M428" s="55"/>
      <c r="N428" s="55"/>
      <c r="O428" s="11"/>
    </row>
    <row r="429" spans="1:15" s="8" customFormat="1" x14ac:dyDescent="0.25">
      <c r="A429" s="17"/>
      <c r="B429" s="22"/>
      <c r="C429" s="49"/>
      <c r="D429" s="75"/>
      <c r="E429" s="55"/>
      <c r="F429" s="55"/>
      <c r="G429" s="55"/>
      <c r="H429" s="55"/>
      <c r="I429" s="55"/>
      <c r="J429" s="55"/>
      <c r="K429" s="55"/>
      <c r="L429" s="55"/>
      <c r="M429" s="55"/>
      <c r="N429" s="55"/>
      <c r="O429" s="11"/>
    </row>
    <row r="430" spans="1:15" s="8" customFormat="1" x14ac:dyDescent="0.25">
      <c r="A430" s="17"/>
      <c r="B430" s="22"/>
      <c r="C430" s="49"/>
      <c r="D430" s="75"/>
      <c r="E430" s="55"/>
      <c r="F430" s="55"/>
      <c r="G430" s="55"/>
      <c r="H430" s="55"/>
      <c r="I430" s="55"/>
      <c r="J430" s="55"/>
      <c r="K430" s="55"/>
      <c r="L430" s="55"/>
      <c r="M430" s="55"/>
      <c r="N430" s="55"/>
      <c r="O430" s="11"/>
    </row>
    <row r="431" spans="1:15" s="8" customFormat="1" x14ac:dyDescent="0.25">
      <c r="A431" s="17"/>
      <c r="B431" s="22"/>
      <c r="C431" s="49"/>
      <c r="D431" s="75"/>
      <c r="E431" s="55"/>
      <c r="F431" s="55"/>
      <c r="G431" s="55"/>
      <c r="H431" s="55"/>
      <c r="I431" s="55"/>
      <c r="J431" s="55"/>
      <c r="K431" s="55"/>
      <c r="L431" s="55"/>
      <c r="M431" s="55"/>
      <c r="N431" s="55"/>
      <c r="O431" s="11"/>
    </row>
    <row r="432" spans="1:15" s="8" customFormat="1" x14ac:dyDescent="0.25">
      <c r="A432" s="17"/>
      <c r="B432" s="22"/>
      <c r="C432" s="49"/>
      <c r="D432" s="75"/>
      <c r="E432" s="55"/>
      <c r="F432" s="55"/>
      <c r="G432" s="55"/>
      <c r="H432" s="55"/>
      <c r="I432" s="55"/>
      <c r="J432" s="55"/>
      <c r="K432" s="55"/>
      <c r="L432" s="55"/>
      <c r="M432" s="55"/>
      <c r="N432" s="55"/>
      <c r="O432" s="11"/>
    </row>
    <row r="433" spans="1:15" s="8" customFormat="1" x14ac:dyDescent="0.25">
      <c r="A433" s="17"/>
      <c r="B433" s="22"/>
      <c r="C433" s="49"/>
      <c r="D433" s="75"/>
      <c r="E433" s="55"/>
      <c r="F433" s="55"/>
      <c r="G433" s="55"/>
      <c r="H433" s="55"/>
      <c r="I433" s="55"/>
      <c r="J433" s="55"/>
      <c r="K433" s="55"/>
      <c r="L433" s="55"/>
      <c r="M433" s="55"/>
      <c r="N433" s="55"/>
      <c r="O433" s="11"/>
    </row>
    <row r="434" spans="1:15" s="8" customFormat="1" x14ac:dyDescent="0.25">
      <c r="A434" s="17"/>
      <c r="B434" s="22"/>
      <c r="C434" s="49"/>
      <c r="D434" s="75"/>
      <c r="E434" s="55"/>
      <c r="F434" s="55"/>
      <c r="G434" s="55"/>
      <c r="H434" s="55"/>
      <c r="I434" s="55"/>
      <c r="J434" s="55"/>
      <c r="K434" s="55"/>
      <c r="L434" s="55"/>
      <c r="M434" s="55"/>
      <c r="N434" s="55"/>
      <c r="O434" s="11"/>
    </row>
    <row r="435" spans="1:15" s="8" customFormat="1" x14ac:dyDescent="0.25">
      <c r="A435" s="17"/>
      <c r="B435" s="22"/>
      <c r="C435" s="49"/>
      <c r="D435" s="75"/>
      <c r="E435" s="55"/>
      <c r="F435" s="55"/>
      <c r="G435" s="55"/>
      <c r="H435" s="55"/>
      <c r="I435" s="55"/>
      <c r="J435" s="55"/>
      <c r="K435" s="55"/>
      <c r="L435" s="55"/>
      <c r="M435" s="55"/>
      <c r="N435" s="55"/>
      <c r="O435" s="11"/>
    </row>
    <row r="436" spans="1:15" s="8" customFormat="1" x14ac:dyDescent="0.25">
      <c r="A436" s="17"/>
      <c r="B436" s="22"/>
      <c r="C436" s="49"/>
      <c r="D436" s="75"/>
      <c r="E436" s="55"/>
      <c r="F436" s="55"/>
      <c r="G436" s="55"/>
      <c r="H436" s="55"/>
      <c r="I436" s="55"/>
      <c r="J436" s="55"/>
      <c r="K436" s="55"/>
      <c r="L436" s="55"/>
      <c r="M436" s="55"/>
      <c r="N436" s="55"/>
      <c r="O436" s="11"/>
    </row>
    <row r="437" spans="1:15" s="8" customFormat="1" x14ac:dyDescent="0.25">
      <c r="A437" s="17"/>
      <c r="B437" s="22"/>
      <c r="C437" s="49"/>
      <c r="D437" s="75"/>
      <c r="E437" s="55"/>
      <c r="F437" s="55"/>
      <c r="G437" s="55"/>
      <c r="H437" s="55"/>
      <c r="I437" s="55"/>
      <c r="J437" s="55"/>
      <c r="K437" s="55"/>
      <c r="L437" s="55"/>
      <c r="M437" s="55"/>
      <c r="N437" s="55"/>
      <c r="O437" s="11"/>
    </row>
    <row r="438" spans="1:15" s="8" customFormat="1" x14ac:dyDescent="0.25">
      <c r="A438" s="17"/>
      <c r="B438" s="22"/>
      <c r="C438" s="49"/>
      <c r="D438" s="75"/>
      <c r="E438" s="55"/>
      <c r="F438" s="55"/>
      <c r="G438" s="55"/>
      <c r="H438" s="55"/>
      <c r="I438" s="55"/>
      <c r="J438" s="55"/>
      <c r="K438" s="55"/>
      <c r="L438" s="55"/>
      <c r="M438" s="55"/>
      <c r="N438" s="55"/>
      <c r="O438" s="11"/>
    </row>
    <row r="439" spans="1:15" s="8" customFormat="1" x14ac:dyDescent="0.25">
      <c r="A439" s="17"/>
      <c r="B439" s="22"/>
      <c r="C439" s="49"/>
      <c r="D439" s="75"/>
      <c r="E439" s="55"/>
      <c r="F439" s="55"/>
      <c r="G439" s="55"/>
      <c r="H439" s="55"/>
      <c r="I439" s="55"/>
      <c r="J439" s="55"/>
      <c r="K439" s="55"/>
      <c r="L439" s="55"/>
      <c r="M439" s="55"/>
      <c r="N439" s="55"/>
      <c r="O439" s="11"/>
    </row>
    <row r="440" spans="1:15" s="8" customFormat="1" x14ac:dyDescent="0.25">
      <c r="A440" s="17"/>
      <c r="B440" s="22"/>
      <c r="C440" s="49"/>
      <c r="D440" s="75"/>
      <c r="E440" s="55"/>
      <c r="F440" s="55"/>
      <c r="G440" s="55"/>
      <c r="H440" s="55"/>
      <c r="I440" s="55"/>
      <c r="J440" s="55"/>
      <c r="K440" s="55"/>
      <c r="L440" s="55"/>
      <c r="M440" s="55"/>
      <c r="N440" s="55"/>
      <c r="O440" s="11"/>
    </row>
    <row r="441" spans="1:15" s="8" customFormat="1" x14ac:dyDescent="0.25">
      <c r="A441" s="17"/>
      <c r="B441" s="22"/>
      <c r="C441" s="49"/>
      <c r="D441" s="75"/>
      <c r="E441" s="55"/>
      <c r="F441" s="55"/>
      <c r="G441" s="55"/>
      <c r="H441" s="55"/>
      <c r="I441" s="55"/>
      <c r="J441" s="55"/>
      <c r="K441" s="55"/>
      <c r="L441" s="55"/>
      <c r="M441" s="55"/>
      <c r="N441" s="55"/>
      <c r="O441" s="11"/>
    </row>
    <row r="442" spans="1:15" s="8" customFormat="1" x14ac:dyDescent="0.25">
      <c r="A442" s="17"/>
      <c r="B442" s="22"/>
      <c r="C442" s="49"/>
      <c r="D442" s="75"/>
      <c r="E442" s="55"/>
      <c r="F442" s="55"/>
      <c r="G442" s="55"/>
      <c r="H442" s="55"/>
      <c r="I442" s="55"/>
      <c r="J442" s="55"/>
      <c r="K442" s="55"/>
      <c r="L442" s="55"/>
      <c r="M442" s="55"/>
      <c r="N442" s="55"/>
      <c r="O442" s="11"/>
    </row>
    <row r="443" spans="1:15" s="8" customFormat="1" x14ac:dyDescent="0.25">
      <c r="A443" s="17"/>
      <c r="B443" s="22"/>
      <c r="C443" s="49"/>
      <c r="D443" s="75"/>
      <c r="E443" s="55"/>
      <c r="F443" s="55"/>
      <c r="G443" s="55"/>
      <c r="H443" s="55"/>
      <c r="I443" s="55"/>
      <c r="J443" s="55"/>
      <c r="K443" s="55"/>
      <c r="L443" s="55"/>
      <c r="M443" s="55"/>
      <c r="N443" s="55"/>
      <c r="O443" s="11"/>
    </row>
    <row r="444" spans="1:15" s="8" customFormat="1" x14ac:dyDescent="0.25">
      <c r="A444" s="17"/>
      <c r="B444" s="22"/>
      <c r="C444" s="49"/>
      <c r="D444" s="75"/>
      <c r="E444" s="55"/>
      <c r="F444" s="55"/>
      <c r="G444" s="55"/>
      <c r="H444" s="55"/>
      <c r="I444" s="55"/>
      <c r="J444" s="55"/>
      <c r="K444" s="55"/>
      <c r="L444" s="55"/>
      <c r="M444" s="55"/>
      <c r="N444" s="55"/>
      <c r="O444" s="11"/>
    </row>
    <row r="445" spans="1:15" s="8" customFormat="1" x14ac:dyDescent="0.25">
      <c r="A445" s="17"/>
      <c r="B445" s="22"/>
      <c r="C445" s="49"/>
      <c r="D445" s="75"/>
      <c r="E445" s="55"/>
      <c r="F445" s="55"/>
      <c r="G445" s="55"/>
      <c r="H445" s="55"/>
      <c r="I445" s="55"/>
      <c r="J445" s="55"/>
      <c r="K445" s="55"/>
      <c r="L445" s="55"/>
      <c r="M445" s="55"/>
      <c r="N445" s="55"/>
      <c r="O445" s="11"/>
    </row>
    <row r="446" spans="1:15" s="8" customFormat="1" x14ac:dyDescent="0.25">
      <c r="A446" s="17"/>
      <c r="B446" s="22"/>
      <c r="C446" s="49"/>
      <c r="D446" s="75"/>
      <c r="E446" s="55"/>
      <c r="F446" s="55"/>
      <c r="G446" s="55"/>
      <c r="H446" s="55"/>
      <c r="I446" s="55"/>
      <c r="J446" s="55"/>
      <c r="K446" s="55"/>
      <c r="L446" s="55"/>
      <c r="M446" s="55"/>
      <c r="N446" s="55"/>
      <c r="O446" s="11"/>
    </row>
    <row r="447" spans="1:15" s="8" customFormat="1" x14ac:dyDescent="0.25">
      <c r="A447" s="17"/>
      <c r="B447" s="22"/>
      <c r="C447" s="49"/>
      <c r="D447" s="75"/>
      <c r="E447" s="55"/>
      <c r="F447" s="55"/>
      <c r="G447" s="55"/>
      <c r="H447" s="55"/>
      <c r="I447" s="55"/>
      <c r="J447" s="55"/>
      <c r="K447" s="55"/>
      <c r="L447" s="55"/>
      <c r="M447" s="55"/>
      <c r="N447" s="55"/>
      <c r="O447" s="11"/>
    </row>
    <row r="448" spans="1:15" s="8" customFormat="1" x14ac:dyDescent="0.25">
      <c r="A448" s="17"/>
      <c r="B448" s="22"/>
      <c r="C448" s="49"/>
      <c r="D448" s="75"/>
      <c r="E448" s="55"/>
      <c r="F448" s="55"/>
      <c r="G448" s="55"/>
      <c r="H448" s="55"/>
      <c r="I448" s="55"/>
      <c r="J448" s="55"/>
      <c r="K448" s="55"/>
      <c r="L448" s="55"/>
      <c r="M448" s="55"/>
      <c r="N448" s="55"/>
      <c r="O448" s="11"/>
    </row>
    <row r="449" spans="1:15" s="8" customFormat="1" x14ac:dyDescent="0.25">
      <c r="A449" s="17"/>
      <c r="B449" s="22"/>
      <c r="C449" s="49"/>
      <c r="D449" s="75"/>
      <c r="E449" s="55"/>
      <c r="F449" s="55"/>
      <c r="G449" s="55"/>
      <c r="H449" s="55"/>
      <c r="I449" s="55"/>
      <c r="J449" s="55"/>
      <c r="K449" s="55"/>
      <c r="L449" s="55"/>
      <c r="M449" s="55"/>
      <c r="N449" s="55"/>
      <c r="O449" s="11"/>
    </row>
    <row r="450" spans="1:15" s="8" customFormat="1" x14ac:dyDescent="0.25">
      <c r="A450" s="17"/>
      <c r="B450" s="22"/>
      <c r="C450" s="49"/>
      <c r="D450" s="75"/>
      <c r="E450" s="55"/>
      <c r="F450" s="55"/>
      <c r="G450" s="55"/>
      <c r="H450" s="55"/>
      <c r="I450" s="55"/>
      <c r="J450" s="55"/>
      <c r="K450" s="55"/>
      <c r="L450" s="55"/>
      <c r="M450" s="55"/>
      <c r="N450" s="55"/>
      <c r="O450" s="11"/>
    </row>
    <row r="451" spans="1:15" s="8" customFormat="1" x14ac:dyDescent="0.25">
      <c r="A451" s="17"/>
      <c r="B451" s="22"/>
      <c r="C451" s="49"/>
      <c r="D451" s="75"/>
      <c r="E451" s="55"/>
      <c r="F451" s="55"/>
      <c r="G451" s="55"/>
      <c r="H451" s="55"/>
      <c r="I451" s="55"/>
      <c r="J451" s="55"/>
      <c r="K451" s="55"/>
      <c r="L451" s="55"/>
      <c r="M451" s="55"/>
      <c r="N451" s="55"/>
      <c r="O451" s="11"/>
    </row>
    <row r="452" spans="1:15" s="8" customFormat="1" x14ac:dyDescent="0.25">
      <c r="A452" s="17"/>
      <c r="B452" s="22"/>
      <c r="C452" s="49"/>
      <c r="D452" s="75"/>
      <c r="E452" s="55"/>
      <c r="F452" s="55"/>
      <c r="G452" s="55"/>
      <c r="H452" s="55"/>
      <c r="I452" s="55"/>
      <c r="J452" s="55"/>
      <c r="K452" s="55"/>
      <c r="L452" s="55"/>
      <c r="M452" s="55"/>
      <c r="N452" s="55"/>
      <c r="O452" s="11"/>
    </row>
    <row r="453" spans="1:15" s="8" customFormat="1" x14ac:dyDescent="0.25">
      <c r="A453" s="17"/>
      <c r="B453" s="22"/>
      <c r="C453" s="49"/>
      <c r="D453" s="75"/>
      <c r="E453" s="55"/>
      <c r="F453" s="55"/>
      <c r="G453" s="55"/>
      <c r="H453" s="55"/>
      <c r="I453" s="55"/>
      <c r="J453" s="55"/>
      <c r="K453" s="55"/>
      <c r="L453" s="55"/>
      <c r="M453" s="55"/>
      <c r="N453" s="55"/>
      <c r="O453" s="11"/>
    </row>
    <row r="454" spans="1:15" s="8" customFormat="1" x14ac:dyDescent="0.25">
      <c r="A454" s="17"/>
      <c r="B454" s="22"/>
      <c r="C454" s="49"/>
      <c r="D454" s="75"/>
      <c r="E454" s="55"/>
      <c r="F454" s="55"/>
      <c r="G454" s="55"/>
      <c r="H454" s="55"/>
      <c r="I454" s="55"/>
      <c r="J454" s="55"/>
      <c r="K454" s="55"/>
      <c r="L454" s="55"/>
      <c r="M454" s="55"/>
      <c r="N454" s="55"/>
      <c r="O454" s="11"/>
    </row>
    <row r="455" spans="1:15" s="8" customFormat="1" x14ac:dyDescent="0.25">
      <c r="A455" s="17"/>
      <c r="B455" s="22"/>
      <c r="C455" s="49"/>
      <c r="D455" s="75"/>
      <c r="E455" s="55"/>
      <c r="F455" s="55"/>
      <c r="G455" s="55"/>
      <c r="H455" s="55"/>
      <c r="I455" s="55"/>
      <c r="J455" s="55"/>
      <c r="K455" s="55"/>
      <c r="L455" s="55"/>
      <c r="M455" s="55"/>
      <c r="N455" s="55"/>
      <c r="O455" s="11"/>
    </row>
    <row r="456" spans="1:15" s="8" customFormat="1" x14ac:dyDescent="0.25">
      <c r="A456" s="17"/>
      <c r="B456" s="22"/>
      <c r="C456" s="49"/>
      <c r="D456" s="75"/>
      <c r="E456" s="55"/>
      <c r="F456" s="55"/>
      <c r="G456" s="55"/>
      <c r="H456" s="55"/>
      <c r="I456" s="55"/>
      <c r="J456" s="55"/>
      <c r="K456" s="55"/>
      <c r="L456" s="55"/>
      <c r="M456" s="55"/>
      <c r="N456" s="55"/>
      <c r="O456" s="11"/>
    </row>
    <row r="457" spans="1:15" s="8" customFormat="1" x14ac:dyDescent="0.25">
      <c r="A457" s="17"/>
      <c r="B457" s="22"/>
      <c r="C457" s="49"/>
      <c r="D457" s="75"/>
      <c r="E457" s="55"/>
      <c r="F457" s="55"/>
      <c r="G457" s="55"/>
      <c r="H457" s="55"/>
      <c r="I457" s="55"/>
      <c r="J457" s="55"/>
      <c r="K457" s="55"/>
      <c r="L457" s="55"/>
      <c r="M457" s="55"/>
      <c r="N457" s="55"/>
      <c r="O457" s="11"/>
    </row>
    <row r="458" spans="1:15" s="8" customFormat="1" x14ac:dyDescent="0.25">
      <c r="A458" s="17"/>
      <c r="B458" s="22"/>
      <c r="C458" s="49"/>
      <c r="D458" s="75"/>
      <c r="E458" s="55"/>
      <c r="F458" s="55"/>
      <c r="G458" s="55"/>
      <c r="H458" s="55"/>
      <c r="I458" s="55"/>
      <c r="J458" s="55"/>
      <c r="K458" s="55"/>
      <c r="L458" s="55"/>
      <c r="M458" s="55"/>
      <c r="N458" s="55"/>
      <c r="O458" s="11"/>
    </row>
    <row r="459" spans="1:15" s="8" customFormat="1" x14ac:dyDescent="0.25">
      <c r="A459" s="17"/>
      <c r="B459" s="22"/>
      <c r="C459" s="49"/>
      <c r="D459" s="75"/>
      <c r="E459" s="55"/>
      <c r="F459" s="55"/>
      <c r="G459" s="55"/>
      <c r="H459" s="55"/>
      <c r="I459" s="55"/>
      <c r="J459" s="55"/>
      <c r="K459" s="55"/>
      <c r="L459" s="55"/>
      <c r="M459" s="55"/>
      <c r="N459" s="55"/>
      <c r="O459" s="11"/>
    </row>
    <row r="460" spans="1:15" s="8" customFormat="1" x14ac:dyDescent="0.25">
      <c r="A460" s="17"/>
      <c r="B460" s="22"/>
      <c r="C460" s="49"/>
      <c r="D460" s="75"/>
      <c r="E460" s="55"/>
      <c r="F460" s="55"/>
      <c r="G460" s="55"/>
      <c r="H460" s="55"/>
      <c r="I460" s="55"/>
      <c r="J460" s="55"/>
      <c r="K460" s="55"/>
      <c r="L460" s="55"/>
      <c r="M460" s="55"/>
      <c r="N460" s="55"/>
      <c r="O460" s="11"/>
    </row>
    <row r="461" spans="1:15" s="8" customFormat="1" x14ac:dyDescent="0.25">
      <c r="A461" s="17"/>
      <c r="B461" s="22"/>
      <c r="C461" s="49"/>
      <c r="D461" s="75"/>
      <c r="E461" s="55"/>
      <c r="F461" s="55"/>
      <c r="G461" s="55"/>
      <c r="H461" s="55"/>
      <c r="I461" s="55"/>
      <c r="J461" s="55"/>
      <c r="K461" s="55"/>
      <c r="L461" s="55"/>
      <c r="M461" s="55"/>
      <c r="N461" s="55"/>
      <c r="O461" s="11"/>
    </row>
    <row r="462" spans="1:15" s="8" customFormat="1" x14ac:dyDescent="0.25">
      <c r="A462" s="17"/>
      <c r="B462" s="22"/>
      <c r="C462" s="49"/>
      <c r="D462" s="75"/>
      <c r="E462" s="55"/>
      <c r="F462" s="55"/>
      <c r="G462" s="55"/>
      <c r="H462" s="55"/>
      <c r="I462" s="55"/>
      <c r="J462" s="55"/>
      <c r="K462" s="55"/>
      <c r="L462" s="55"/>
      <c r="M462" s="55"/>
      <c r="N462" s="55"/>
      <c r="O462" s="11"/>
    </row>
    <row r="463" spans="1:15" s="8" customFormat="1" x14ac:dyDescent="0.25">
      <c r="A463" s="17"/>
      <c r="B463" s="22"/>
      <c r="C463" s="49"/>
      <c r="D463" s="75"/>
      <c r="E463" s="55"/>
      <c r="F463" s="55"/>
      <c r="G463" s="55"/>
      <c r="H463" s="55"/>
      <c r="I463" s="55"/>
      <c r="J463" s="55"/>
      <c r="K463" s="55"/>
      <c r="L463" s="55"/>
      <c r="M463" s="55"/>
      <c r="N463" s="55"/>
      <c r="O463" s="11"/>
    </row>
    <row r="464" spans="1:15" s="8" customFormat="1" x14ac:dyDescent="0.25">
      <c r="A464" s="17"/>
      <c r="B464" s="22"/>
      <c r="C464" s="49"/>
      <c r="D464" s="75"/>
      <c r="E464" s="55"/>
      <c r="F464" s="55"/>
      <c r="G464" s="55"/>
      <c r="H464" s="55"/>
      <c r="I464" s="55"/>
      <c r="J464" s="55"/>
      <c r="K464" s="55"/>
      <c r="L464" s="55"/>
      <c r="M464" s="55"/>
      <c r="N464" s="55"/>
      <c r="O464" s="11"/>
    </row>
    <row r="465" spans="1:15" s="8" customFormat="1" x14ac:dyDescent="0.25">
      <c r="A465" s="17"/>
      <c r="B465" s="22"/>
      <c r="C465" s="49"/>
      <c r="D465" s="75"/>
      <c r="E465" s="55"/>
      <c r="F465" s="55"/>
      <c r="G465" s="55"/>
      <c r="H465" s="55"/>
      <c r="I465" s="55"/>
      <c r="J465" s="55"/>
      <c r="K465" s="55"/>
      <c r="L465" s="55"/>
      <c r="M465" s="55"/>
      <c r="N465" s="55"/>
      <c r="O465" s="11"/>
    </row>
    <row r="466" spans="1:15" s="8" customFormat="1" x14ac:dyDescent="0.25">
      <c r="A466" s="17"/>
      <c r="B466" s="22"/>
      <c r="C466" s="49"/>
      <c r="D466" s="75"/>
      <c r="E466" s="55"/>
      <c r="F466" s="55"/>
      <c r="G466" s="55"/>
      <c r="H466" s="55"/>
      <c r="I466" s="55"/>
      <c r="J466" s="55"/>
      <c r="K466" s="55"/>
      <c r="L466" s="55"/>
      <c r="M466" s="55"/>
      <c r="N466" s="55"/>
      <c r="O466" s="11"/>
    </row>
    <row r="467" spans="1:15" s="8" customFormat="1" x14ac:dyDescent="0.25">
      <c r="A467" s="17"/>
      <c r="B467" s="22"/>
      <c r="C467" s="49"/>
      <c r="D467" s="75"/>
      <c r="E467" s="55"/>
      <c r="F467" s="55"/>
      <c r="G467" s="55"/>
      <c r="H467" s="55"/>
      <c r="I467" s="55"/>
      <c r="J467" s="55"/>
      <c r="K467" s="55"/>
      <c r="L467" s="55"/>
      <c r="M467" s="55"/>
      <c r="N467" s="55"/>
      <c r="O467" s="11"/>
    </row>
    <row r="468" spans="1:15" s="8" customFormat="1" x14ac:dyDescent="0.25">
      <c r="A468" s="17"/>
      <c r="B468" s="22"/>
      <c r="C468" s="49"/>
      <c r="D468" s="75"/>
      <c r="E468" s="55"/>
      <c r="F468" s="55"/>
      <c r="G468" s="55"/>
      <c r="H468" s="55"/>
      <c r="I468" s="55"/>
      <c r="J468" s="55"/>
      <c r="K468" s="55"/>
      <c r="L468" s="55"/>
      <c r="M468" s="55"/>
      <c r="N468" s="55"/>
      <c r="O468" s="11"/>
    </row>
    <row r="469" spans="1:15" s="8" customFormat="1" x14ac:dyDescent="0.25">
      <c r="A469" s="17"/>
      <c r="B469" s="22"/>
      <c r="C469" s="49"/>
      <c r="D469" s="75"/>
      <c r="E469" s="55"/>
      <c r="F469" s="55"/>
      <c r="G469" s="55"/>
      <c r="H469" s="55"/>
      <c r="I469" s="55"/>
      <c r="J469" s="55"/>
      <c r="K469" s="55"/>
      <c r="L469" s="55"/>
      <c r="M469" s="55"/>
      <c r="N469" s="55"/>
      <c r="O469" s="11"/>
    </row>
    <row r="470" spans="1:15" s="8" customFormat="1" x14ac:dyDescent="0.25">
      <c r="A470" s="17"/>
      <c r="B470" s="22"/>
      <c r="C470" s="49"/>
      <c r="D470" s="75"/>
      <c r="E470" s="55"/>
      <c r="F470" s="55"/>
      <c r="G470" s="55"/>
      <c r="H470" s="55"/>
      <c r="I470" s="55"/>
      <c r="J470" s="55"/>
      <c r="K470" s="55"/>
      <c r="L470" s="55"/>
      <c r="M470" s="55"/>
      <c r="N470" s="55"/>
      <c r="O470" s="11"/>
    </row>
    <row r="471" spans="1:15" s="8" customFormat="1" x14ac:dyDescent="0.25">
      <c r="A471" s="17"/>
      <c r="B471" s="22"/>
      <c r="C471" s="49"/>
      <c r="D471" s="75"/>
      <c r="E471" s="55"/>
      <c r="F471" s="55"/>
      <c r="G471" s="55"/>
      <c r="H471" s="55"/>
      <c r="I471" s="55"/>
      <c r="J471" s="55"/>
      <c r="K471" s="55"/>
      <c r="L471" s="55"/>
      <c r="M471" s="55"/>
      <c r="N471" s="55"/>
      <c r="O471" s="11"/>
    </row>
    <row r="472" spans="1:15" s="8" customFormat="1" x14ac:dyDescent="0.25">
      <c r="A472" s="17"/>
      <c r="B472" s="22"/>
      <c r="C472" s="49"/>
      <c r="D472" s="75"/>
      <c r="E472" s="55"/>
      <c r="F472" s="55"/>
      <c r="G472" s="55"/>
      <c r="H472" s="55"/>
      <c r="I472" s="55"/>
      <c r="J472" s="55"/>
      <c r="K472" s="55"/>
      <c r="L472" s="55"/>
      <c r="M472" s="55"/>
      <c r="N472" s="55"/>
      <c r="O472" s="11"/>
    </row>
    <row r="473" spans="1:15" s="8" customFormat="1" x14ac:dyDescent="0.25">
      <c r="A473" s="17"/>
      <c r="B473" s="22"/>
      <c r="C473" s="49"/>
      <c r="D473" s="75"/>
      <c r="E473" s="55"/>
      <c r="F473" s="55"/>
      <c r="G473" s="55"/>
      <c r="H473" s="55"/>
      <c r="I473" s="55"/>
      <c r="J473" s="55"/>
      <c r="K473" s="55"/>
      <c r="L473" s="55"/>
      <c r="M473" s="55"/>
      <c r="N473" s="55"/>
      <c r="O473" s="11"/>
    </row>
    <row r="474" spans="1:15" s="8" customFormat="1" x14ac:dyDescent="0.25">
      <c r="A474" s="17"/>
      <c r="B474" s="22"/>
      <c r="C474" s="49"/>
      <c r="D474" s="75"/>
      <c r="E474" s="55"/>
      <c r="F474" s="55"/>
      <c r="G474" s="55"/>
      <c r="H474" s="55"/>
      <c r="I474" s="55"/>
      <c r="J474" s="55"/>
      <c r="K474" s="55"/>
      <c r="L474" s="55"/>
      <c r="M474" s="55"/>
      <c r="N474" s="55"/>
      <c r="O474" s="11"/>
    </row>
    <row r="475" spans="1:15" s="8" customFormat="1" x14ac:dyDescent="0.25">
      <c r="A475" s="17"/>
      <c r="B475" s="22"/>
      <c r="C475" s="49"/>
      <c r="D475" s="75"/>
      <c r="E475" s="55"/>
      <c r="F475" s="55"/>
      <c r="G475" s="55"/>
      <c r="H475" s="55"/>
      <c r="I475" s="55"/>
      <c r="J475" s="55"/>
      <c r="K475" s="55"/>
      <c r="L475" s="55"/>
      <c r="M475" s="55"/>
      <c r="N475" s="55"/>
      <c r="O475" s="11"/>
    </row>
    <row r="476" spans="1:15" s="8" customFormat="1" x14ac:dyDescent="0.25">
      <c r="A476" s="17"/>
      <c r="B476" s="22"/>
      <c r="C476" s="49"/>
      <c r="D476" s="75"/>
      <c r="E476" s="55"/>
      <c r="F476" s="55"/>
      <c r="G476" s="55"/>
      <c r="H476" s="55"/>
      <c r="I476" s="55"/>
      <c r="J476" s="55"/>
      <c r="K476" s="55"/>
      <c r="L476" s="55"/>
      <c r="M476" s="55"/>
      <c r="N476" s="55"/>
      <c r="O476" s="11"/>
    </row>
    <row r="477" spans="1:15" s="8" customFormat="1" x14ac:dyDescent="0.25">
      <c r="A477" s="17"/>
      <c r="B477" s="22"/>
      <c r="C477" s="49"/>
      <c r="D477" s="75"/>
      <c r="E477" s="55"/>
      <c r="F477" s="55"/>
      <c r="G477" s="55"/>
      <c r="H477" s="55"/>
      <c r="I477" s="55"/>
      <c r="J477" s="55"/>
      <c r="K477" s="55"/>
      <c r="L477" s="55"/>
      <c r="M477" s="55"/>
      <c r="N477" s="55"/>
      <c r="O477" s="11"/>
    </row>
    <row r="478" spans="1:15" s="8" customFormat="1" x14ac:dyDescent="0.25">
      <c r="A478" s="17"/>
      <c r="B478" s="22"/>
      <c r="C478" s="49"/>
      <c r="D478" s="75"/>
      <c r="E478" s="55"/>
      <c r="F478" s="55"/>
      <c r="G478" s="55"/>
      <c r="H478" s="55"/>
      <c r="I478" s="55"/>
      <c r="J478" s="55"/>
      <c r="K478" s="55"/>
      <c r="L478" s="55"/>
      <c r="M478" s="55"/>
      <c r="N478" s="55"/>
      <c r="O478" s="11"/>
    </row>
    <row r="479" spans="1:15" s="8" customFormat="1" x14ac:dyDescent="0.25">
      <c r="A479" s="17"/>
      <c r="B479" s="22"/>
      <c r="C479" s="49"/>
      <c r="D479" s="75"/>
      <c r="E479" s="55"/>
      <c r="F479" s="55"/>
      <c r="G479" s="55"/>
      <c r="H479" s="55"/>
      <c r="I479" s="55"/>
      <c r="J479" s="55"/>
      <c r="K479" s="55"/>
      <c r="L479" s="55"/>
      <c r="M479" s="55"/>
      <c r="N479" s="55"/>
      <c r="O479" s="11"/>
    </row>
    <row r="480" spans="1:15" s="8" customFormat="1" x14ac:dyDescent="0.25">
      <c r="A480" s="17"/>
      <c r="B480" s="22"/>
      <c r="C480" s="49"/>
      <c r="D480" s="75"/>
      <c r="E480" s="55"/>
      <c r="F480" s="55"/>
      <c r="G480" s="55"/>
      <c r="H480" s="55"/>
      <c r="I480" s="55"/>
      <c r="J480" s="55"/>
      <c r="K480" s="55"/>
      <c r="L480" s="55"/>
      <c r="M480" s="55"/>
      <c r="N480" s="55"/>
      <c r="O480" s="11"/>
    </row>
    <row r="481" spans="1:15" s="8" customFormat="1" x14ac:dyDescent="0.25">
      <c r="A481" s="17"/>
      <c r="B481" s="22"/>
      <c r="C481" s="49"/>
      <c r="D481" s="75"/>
      <c r="E481" s="55"/>
      <c r="F481" s="55"/>
      <c r="G481" s="55"/>
      <c r="H481" s="55"/>
      <c r="I481" s="55"/>
      <c r="J481" s="55"/>
      <c r="K481" s="55"/>
      <c r="L481" s="55"/>
      <c r="M481" s="55"/>
      <c r="N481" s="55"/>
      <c r="O481" s="11"/>
    </row>
    <row r="482" spans="1:15" s="8" customFormat="1" x14ac:dyDescent="0.25">
      <c r="A482" s="17"/>
      <c r="B482" s="22"/>
      <c r="C482" s="49"/>
      <c r="D482" s="75"/>
      <c r="E482" s="55"/>
      <c r="F482" s="55"/>
      <c r="G482" s="55"/>
      <c r="H482" s="55"/>
      <c r="I482" s="55"/>
      <c r="J482" s="55"/>
      <c r="K482" s="55"/>
      <c r="L482" s="55"/>
      <c r="M482" s="55"/>
      <c r="N482" s="55"/>
      <c r="O482" s="11"/>
    </row>
    <row r="483" spans="1:15" s="8" customFormat="1" x14ac:dyDescent="0.25">
      <c r="A483" s="17"/>
      <c r="B483" s="22"/>
      <c r="C483" s="49"/>
      <c r="D483" s="75"/>
      <c r="E483" s="55"/>
      <c r="F483" s="55"/>
      <c r="G483" s="55"/>
      <c r="H483" s="55"/>
      <c r="I483" s="55"/>
      <c r="J483" s="55"/>
      <c r="K483" s="55"/>
      <c r="L483" s="55"/>
      <c r="M483" s="55"/>
      <c r="N483" s="55"/>
      <c r="O483" s="11"/>
    </row>
    <row r="484" spans="1:15" s="8" customFormat="1" x14ac:dyDescent="0.25">
      <c r="A484" s="17"/>
      <c r="B484" s="22"/>
      <c r="C484" s="49"/>
      <c r="D484" s="75"/>
      <c r="E484" s="55"/>
      <c r="F484" s="55"/>
      <c r="G484" s="55"/>
      <c r="H484" s="55"/>
      <c r="I484" s="55"/>
      <c r="J484" s="55"/>
      <c r="K484" s="55"/>
      <c r="L484" s="55"/>
      <c r="M484" s="55"/>
      <c r="N484" s="55"/>
      <c r="O484" s="11"/>
    </row>
    <row r="485" spans="1:15" s="8" customFormat="1" x14ac:dyDescent="0.25">
      <c r="A485" s="17"/>
      <c r="B485" s="22"/>
      <c r="C485" s="49"/>
      <c r="D485" s="75"/>
      <c r="E485" s="55"/>
      <c r="F485" s="55"/>
      <c r="G485" s="55"/>
      <c r="H485" s="55"/>
      <c r="I485" s="55"/>
      <c r="J485" s="55"/>
      <c r="K485" s="55"/>
      <c r="L485" s="55"/>
      <c r="M485" s="55"/>
      <c r="N485" s="55"/>
      <c r="O485" s="11"/>
    </row>
    <row r="486" spans="1:15" s="8" customFormat="1" x14ac:dyDescent="0.25">
      <c r="A486" s="17"/>
      <c r="B486" s="22"/>
      <c r="C486" s="49"/>
      <c r="D486" s="75"/>
      <c r="E486" s="55"/>
      <c r="F486" s="55"/>
      <c r="G486" s="55"/>
      <c r="H486" s="55"/>
      <c r="I486" s="55"/>
      <c r="J486" s="55"/>
      <c r="K486" s="55"/>
      <c r="L486" s="55"/>
      <c r="M486" s="55"/>
      <c r="N486" s="55"/>
      <c r="O486" s="11"/>
    </row>
    <row r="487" spans="1:15" s="8" customFormat="1" x14ac:dyDescent="0.25">
      <c r="A487" s="17"/>
      <c r="B487" s="22"/>
      <c r="C487" s="49"/>
      <c r="D487" s="75"/>
      <c r="E487" s="55"/>
      <c r="F487" s="55"/>
      <c r="G487" s="55"/>
      <c r="H487" s="55"/>
      <c r="I487" s="55"/>
      <c r="J487" s="55"/>
      <c r="K487" s="55"/>
      <c r="L487" s="55"/>
      <c r="M487" s="55"/>
      <c r="N487" s="55"/>
      <c r="O487" s="11"/>
    </row>
    <row r="488" spans="1:15" s="8" customFormat="1" x14ac:dyDescent="0.25">
      <c r="A488" s="17"/>
      <c r="B488" s="22"/>
      <c r="C488" s="49"/>
      <c r="D488" s="75"/>
      <c r="E488" s="55"/>
      <c r="F488" s="55"/>
      <c r="G488" s="55"/>
      <c r="H488" s="55"/>
      <c r="I488" s="55"/>
      <c r="J488" s="55"/>
      <c r="K488" s="55"/>
      <c r="L488" s="55"/>
      <c r="M488" s="55"/>
      <c r="N488" s="55"/>
      <c r="O488" s="11"/>
    </row>
    <row r="489" spans="1:15" s="8" customFormat="1" x14ac:dyDescent="0.25">
      <c r="A489" s="17"/>
      <c r="B489" s="22"/>
      <c r="C489" s="49"/>
      <c r="D489" s="75"/>
      <c r="E489" s="55"/>
      <c r="F489" s="55"/>
      <c r="G489" s="55"/>
      <c r="H489" s="55"/>
      <c r="I489" s="55"/>
      <c r="J489" s="55"/>
      <c r="K489" s="55"/>
      <c r="L489" s="55"/>
      <c r="M489" s="55"/>
      <c r="N489" s="55"/>
      <c r="O489" s="11"/>
    </row>
    <row r="490" spans="1:15" s="8" customFormat="1" x14ac:dyDescent="0.25">
      <c r="A490" s="17"/>
      <c r="B490" s="22"/>
      <c r="C490" s="49"/>
      <c r="D490" s="75"/>
      <c r="E490" s="55"/>
      <c r="F490" s="55"/>
      <c r="G490" s="55"/>
      <c r="H490" s="55"/>
      <c r="I490" s="55"/>
      <c r="J490" s="55"/>
      <c r="K490" s="55"/>
      <c r="L490" s="55"/>
      <c r="M490" s="55"/>
      <c r="N490" s="55"/>
      <c r="O490" s="11"/>
    </row>
    <row r="491" spans="1:15" s="8" customFormat="1" x14ac:dyDescent="0.25">
      <c r="A491" s="17"/>
      <c r="B491" s="22"/>
      <c r="C491" s="49"/>
      <c r="D491" s="75"/>
      <c r="E491" s="55"/>
      <c r="F491" s="55"/>
      <c r="G491" s="55"/>
      <c r="H491" s="55"/>
      <c r="I491" s="55"/>
      <c r="J491" s="55"/>
      <c r="K491" s="55"/>
      <c r="L491" s="55"/>
      <c r="M491" s="55"/>
      <c r="N491" s="55"/>
      <c r="O491" s="11"/>
    </row>
    <row r="492" spans="1:15" s="8" customFormat="1" x14ac:dyDescent="0.25">
      <c r="A492" s="17"/>
      <c r="B492" s="22"/>
      <c r="C492" s="49"/>
      <c r="D492" s="75"/>
      <c r="E492" s="55"/>
      <c r="F492" s="55"/>
      <c r="G492" s="55"/>
      <c r="H492" s="55"/>
      <c r="I492" s="55"/>
      <c r="J492" s="55"/>
      <c r="K492" s="55"/>
      <c r="L492" s="55"/>
      <c r="M492" s="55"/>
      <c r="N492" s="55"/>
      <c r="O492" s="11"/>
    </row>
    <row r="493" spans="1:15" s="8" customFormat="1" x14ac:dyDescent="0.25">
      <c r="A493" s="17"/>
      <c r="B493" s="22"/>
      <c r="C493" s="49"/>
      <c r="D493" s="75"/>
      <c r="E493" s="55"/>
      <c r="F493" s="55"/>
      <c r="G493" s="55"/>
      <c r="H493" s="55"/>
      <c r="I493" s="55"/>
      <c r="J493" s="55"/>
      <c r="K493" s="55"/>
      <c r="L493" s="55"/>
      <c r="M493" s="55"/>
      <c r="N493" s="55"/>
      <c r="O493" s="11"/>
    </row>
    <row r="494" spans="1:15" s="8" customFormat="1" x14ac:dyDescent="0.25">
      <c r="A494" s="17"/>
      <c r="B494" s="22"/>
      <c r="C494" s="49"/>
      <c r="D494" s="75"/>
      <c r="E494" s="55"/>
      <c r="F494" s="55"/>
      <c r="G494" s="55"/>
      <c r="H494" s="55"/>
      <c r="I494" s="55"/>
      <c r="J494" s="55"/>
      <c r="K494" s="55"/>
      <c r="L494" s="55"/>
      <c r="M494" s="55"/>
      <c r="N494" s="55"/>
      <c r="O494" s="11"/>
    </row>
    <row r="495" spans="1:15" s="8" customFormat="1" x14ac:dyDescent="0.25">
      <c r="A495" s="17"/>
      <c r="B495" s="22"/>
      <c r="C495" s="49"/>
      <c r="D495" s="75"/>
      <c r="E495" s="55"/>
      <c r="F495" s="55"/>
      <c r="G495" s="55"/>
      <c r="H495" s="55"/>
      <c r="I495" s="55"/>
      <c r="J495" s="55"/>
      <c r="K495" s="55"/>
      <c r="L495" s="55"/>
      <c r="M495" s="55"/>
      <c r="N495" s="55"/>
      <c r="O495" s="11"/>
    </row>
    <row r="496" spans="1:15" s="8" customFormat="1" x14ac:dyDescent="0.25">
      <c r="A496" s="17"/>
      <c r="B496" s="22"/>
      <c r="C496" s="49"/>
      <c r="D496" s="75"/>
      <c r="E496" s="55"/>
      <c r="F496" s="55"/>
      <c r="G496" s="55"/>
      <c r="H496" s="55"/>
      <c r="I496" s="55"/>
      <c r="J496" s="55"/>
      <c r="K496" s="55"/>
      <c r="L496" s="55"/>
      <c r="M496" s="55"/>
      <c r="N496" s="55"/>
      <c r="O496" s="11"/>
    </row>
    <row r="497" spans="1:15" s="8" customFormat="1" x14ac:dyDescent="0.25">
      <c r="A497" s="17"/>
      <c r="B497" s="22"/>
      <c r="C497" s="49"/>
      <c r="D497" s="75"/>
      <c r="E497" s="55"/>
      <c r="F497" s="55"/>
      <c r="G497" s="55"/>
      <c r="H497" s="55"/>
      <c r="I497" s="55"/>
      <c r="J497" s="55"/>
      <c r="K497" s="55"/>
      <c r="L497" s="55"/>
      <c r="M497" s="55"/>
      <c r="N497" s="55"/>
      <c r="O497" s="11"/>
    </row>
    <row r="498" spans="1:15" s="8" customFormat="1" x14ac:dyDescent="0.25">
      <c r="A498" s="17"/>
      <c r="B498" s="22"/>
      <c r="C498" s="49"/>
      <c r="D498" s="75"/>
      <c r="E498" s="55"/>
      <c r="F498" s="55"/>
      <c r="G498" s="55"/>
      <c r="H498" s="55"/>
      <c r="I498" s="55"/>
      <c r="J498" s="55"/>
      <c r="K498" s="55"/>
      <c r="L498" s="55"/>
      <c r="M498" s="55"/>
      <c r="N498" s="55"/>
      <c r="O498" s="11"/>
    </row>
    <row r="499" spans="1:15" s="8" customFormat="1" x14ac:dyDescent="0.25">
      <c r="A499" s="17"/>
      <c r="B499" s="22"/>
      <c r="C499" s="49"/>
      <c r="D499" s="75"/>
      <c r="E499" s="55"/>
      <c r="F499" s="55"/>
      <c r="G499" s="55"/>
      <c r="H499" s="55"/>
      <c r="I499" s="55"/>
      <c r="J499" s="55"/>
      <c r="K499" s="55"/>
      <c r="L499" s="55"/>
      <c r="M499" s="55"/>
      <c r="N499" s="55"/>
      <c r="O499" s="11"/>
    </row>
    <row r="500" spans="1:15" s="8" customFormat="1" x14ac:dyDescent="0.25">
      <c r="A500" s="17"/>
      <c r="B500" s="22"/>
      <c r="C500" s="49"/>
      <c r="D500" s="75"/>
      <c r="E500" s="55"/>
      <c r="F500" s="55"/>
      <c r="G500" s="55"/>
      <c r="H500" s="55"/>
      <c r="I500" s="55"/>
      <c r="J500" s="55"/>
      <c r="K500" s="55"/>
      <c r="L500" s="55"/>
      <c r="M500" s="55"/>
      <c r="N500" s="55"/>
      <c r="O500" s="11"/>
    </row>
    <row r="501" spans="1:15" s="8" customFormat="1" x14ac:dyDescent="0.25">
      <c r="A501" s="17"/>
      <c r="B501" s="22"/>
      <c r="C501" s="49"/>
      <c r="D501" s="75"/>
      <c r="E501" s="55"/>
      <c r="F501" s="55"/>
      <c r="G501" s="55"/>
      <c r="H501" s="55"/>
      <c r="I501" s="55"/>
      <c r="J501" s="55"/>
      <c r="K501" s="55"/>
      <c r="L501" s="55"/>
      <c r="M501" s="55"/>
      <c r="N501" s="55"/>
      <c r="O501" s="11"/>
    </row>
    <row r="502" spans="1:15" s="8" customFormat="1" x14ac:dyDescent="0.25">
      <c r="A502" s="17"/>
      <c r="B502" s="22"/>
      <c r="C502" s="49"/>
      <c r="D502" s="75"/>
      <c r="E502" s="55"/>
      <c r="F502" s="55"/>
      <c r="G502" s="55"/>
      <c r="H502" s="55"/>
      <c r="I502" s="55"/>
      <c r="J502" s="55"/>
      <c r="K502" s="55"/>
      <c r="L502" s="55"/>
      <c r="M502" s="55"/>
      <c r="N502" s="55"/>
      <c r="O502" s="11"/>
    </row>
    <row r="503" spans="1:15" s="8" customFormat="1" x14ac:dyDescent="0.25">
      <c r="A503" s="17"/>
      <c r="B503" s="22"/>
      <c r="C503" s="49"/>
      <c r="D503" s="75"/>
      <c r="E503" s="55"/>
      <c r="F503" s="55"/>
      <c r="G503" s="55"/>
      <c r="H503" s="55"/>
      <c r="I503" s="55"/>
      <c r="J503" s="55"/>
      <c r="K503" s="55"/>
      <c r="L503" s="55"/>
      <c r="M503" s="55"/>
      <c r="N503" s="55"/>
      <c r="O503" s="11"/>
    </row>
    <row r="504" spans="1:15" s="8" customFormat="1" x14ac:dyDescent="0.25">
      <c r="A504" s="17"/>
      <c r="B504" s="22"/>
      <c r="C504" s="49"/>
      <c r="D504" s="75"/>
      <c r="E504" s="55"/>
      <c r="F504" s="55"/>
      <c r="G504" s="55"/>
      <c r="H504" s="55"/>
      <c r="I504" s="55"/>
      <c r="J504" s="55"/>
      <c r="K504" s="55"/>
      <c r="L504" s="55"/>
      <c r="M504" s="55"/>
      <c r="N504" s="55"/>
      <c r="O504" s="11"/>
    </row>
    <row r="505" spans="1:15" s="8" customFormat="1" x14ac:dyDescent="0.25">
      <c r="A505" s="17"/>
      <c r="B505" s="22"/>
      <c r="C505" s="49"/>
      <c r="D505" s="75"/>
      <c r="E505" s="55"/>
      <c r="F505" s="55"/>
      <c r="G505" s="55"/>
      <c r="H505" s="55"/>
      <c r="I505" s="55"/>
      <c r="J505" s="55"/>
      <c r="K505" s="55"/>
      <c r="L505" s="55"/>
      <c r="M505" s="55"/>
      <c r="N505" s="55"/>
      <c r="O505" s="11"/>
    </row>
    <row r="506" spans="1:15" s="8" customFormat="1" x14ac:dyDescent="0.25">
      <c r="A506" s="17"/>
      <c r="B506" s="22"/>
      <c r="C506" s="49"/>
      <c r="D506" s="75"/>
      <c r="E506" s="55"/>
      <c r="F506" s="55"/>
      <c r="G506" s="55"/>
      <c r="H506" s="55"/>
      <c r="I506" s="55"/>
      <c r="J506" s="55"/>
      <c r="K506" s="55"/>
      <c r="L506" s="55"/>
      <c r="M506" s="55"/>
      <c r="N506" s="55"/>
      <c r="O506" s="11"/>
    </row>
    <row r="507" spans="1:15" s="8" customFormat="1" x14ac:dyDescent="0.25">
      <c r="A507" s="17"/>
      <c r="B507" s="22"/>
      <c r="C507" s="49"/>
      <c r="D507" s="75"/>
      <c r="E507" s="55"/>
      <c r="F507" s="55"/>
      <c r="G507" s="55"/>
      <c r="H507" s="55"/>
      <c r="I507" s="55"/>
      <c r="J507" s="55"/>
      <c r="K507" s="55"/>
      <c r="L507" s="55"/>
      <c r="M507" s="55"/>
      <c r="N507" s="55"/>
      <c r="O507" s="11"/>
    </row>
    <row r="508" spans="1:15" s="8" customFormat="1" x14ac:dyDescent="0.25">
      <c r="A508" s="17"/>
      <c r="B508" s="22"/>
      <c r="C508" s="49"/>
      <c r="D508" s="75"/>
      <c r="E508" s="55"/>
      <c r="F508" s="55"/>
      <c r="G508" s="55"/>
      <c r="H508" s="55"/>
      <c r="I508" s="55"/>
      <c r="J508" s="55"/>
      <c r="K508" s="55"/>
      <c r="L508" s="55"/>
      <c r="M508" s="55"/>
      <c r="N508" s="55"/>
      <c r="O508" s="11"/>
    </row>
    <row r="509" spans="1:15" s="8" customFormat="1" x14ac:dyDescent="0.25">
      <c r="A509" s="17"/>
      <c r="B509" s="22"/>
      <c r="C509" s="49"/>
      <c r="D509" s="75"/>
      <c r="E509" s="55"/>
      <c r="F509" s="55"/>
      <c r="G509" s="55"/>
      <c r="H509" s="55"/>
      <c r="I509" s="55"/>
      <c r="J509" s="55"/>
      <c r="K509" s="55"/>
      <c r="L509" s="55"/>
      <c r="M509" s="55"/>
      <c r="N509" s="55"/>
      <c r="O509" s="11"/>
    </row>
    <row r="510" spans="1:15" s="8" customFormat="1" x14ac:dyDescent="0.25">
      <c r="A510" s="17"/>
      <c r="B510" s="22"/>
      <c r="C510" s="49"/>
      <c r="D510" s="75"/>
      <c r="E510" s="55"/>
      <c r="F510" s="55"/>
      <c r="G510" s="55"/>
      <c r="H510" s="55"/>
      <c r="I510" s="55"/>
      <c r="J510" s="55"/>
      <c r="K510" s="55"/>
      <c r="L510" s="55"/>
      <c r="M510" s="55"/>
      <c r="N510" s="55"/>
      <c r="O510" s="11"/>
    </row>
    <row r="511" spans="1:15" s="8" customFormat="1" x14ac:dyDescent="0.25">
      <c r="A511" s="17"/>
      <c r="B511" s="22"/>
      <c r="C511" s="49"/>
      <c r="D511" s="75"/>
      <c r="E511" s="55"/>
      <c r="F511" s="55"/>
      <c r="G511" s="55"/>
      <c r="H511" s="55"/>
      <c r="I511" s="55"/>
      <c r="J511" s="55"/>
      <c r="K511" s="55"/>
      <c r="L511" s="55"/>
      <c r="M511" s="55"/>
      <c r="N511" s="55"/>
      <c r="O511" s="11"/>
    </row>
    <row r="512" spans="1:15" s="8" customFormat="1" x14ac:dyDescent="0.25">
      <c r="A512" s="17"/>
      <c r="B512" s="22"/>
      <c r="C512" s="49"/>
      <c r="D512" s="75"/>
      <c r="E512" s="55"/>
      <c r="F512" s="55"/>
      <c r="G512" s="55"/>
      <c r="H512" s="55"/>
      <c r="I512" s="55"/>
      <c r="J512" s="55"/>
      <c r="K512" s="55"/>
      <c r="L512" s="55"/>
      <c r="M512" s="55"/>
      <c r="N512" s="55"/>
      <c r="O512" s="11"/>
    </row>
    <row r="513" spans="1:15" s="8" customFormat="1" x14ac:dyDescent="0.25">
      <c r="A513" s="17"/>
      <c r="B513" s="22"/>
      <c r="C513" s="49"/>
      <c r="D513" s="75"/>
      <c r="E513" s="55"/>
      <c r="F513" s="55"/>
      <c r="G513" s="55"/>
      <c r="H513" s="55"/>
      <c r="I513" s="55"/>
      <c r="J513" s="55"/>
      <c r="K513" s="55"/>
      <c r="L513" s="55"/>
      <c r="M513" s="55"/>
      <c r="N513" s="55"/>
      <c r="O513" s="11"/>
    </row>
    <row r="514" spans="1:15" s="8" customFormat="1" x14ac:dyDescent="0.25">
      <c r="A514" s="17"/>
      <c r="B514" s="22"/>
      <c r="C514" s="49"/>
      <c r="D514" s="75"/>
      <c r="E514" s="55"/>
      <c r="F514" s="55"/>
      <c r="G514" s="55"/>
      <c r="H514" s="55"/>
      <c r="I514" s="55"/>
      <c r="J514" s="55"/>
      <c r="K514" s="55"/>
      <c r="L514" s="55"/>
      <c r="M514" s="55"/>
      <c r="N514" s="55"/>
      <c r="O514" s="11"/>
    </row>
    <row r="515" spans="1:15" s="8" customFormat="1" x14ac:dyDescent="0.25">
      <c r="A515" s="17"/>
      <c r="B515" s="22"/>
      <c r="C515" s="49"/>
      <c r="D515" s="75"/>
      <c r="E515" s="55"/>
      <c r="F515" s="55"/>
      <c r="G515" s="55"/>
      <c r="H515" s="55"/>
      <c r="I515" s="55"/>
      <c r="J515" s="55"/>
      <c r="K515" s="55"/>
      <c r="L515" s="55"/>
      <c r="M515" s="55"/>
      <c r="N515" s="55"/>
      <c r="O515" s="11"/>
    </row>
    <row r="516" spans="1:15" s="8" customFormat="1" x14ac:dyDescent="0.25">
      <c r="A516" s="17"/>
      <c r="B516" s="22"/>
      <c r="C516" s="49"/>
      <c r="D516" s="75"/>
      <c r="E516" s="55"/>
      <c r="F516" s="55"/>
      <c r="G516" s="55"/>
      <c r="H516" s="55"/>
      <c r="I516" s="55"/>
      <c r="J516" s="55"/>
      <c r="K516" s="55"/>
      <c r="L516" s="55"/>
      <c r="M516" s="55"/>
      <c r="N516" s="55"/>
      <c r="O516" s="11"/>
    </row>
    <row r="517" spans="1:15" s="8" customFormat="1" x14ac:dyDescent="0.25">
      <c r="A517" s="17"/>
      <c r="B517" s="22"/>
      <c r="C517" s="49"/>
      <c r="D517" s="75"/>
      <c r="E517" s="55"/>
      <c r="F517" s="55"/>
      <c r="G517" s="55"/>
      <c r="H517" s="55"/>
      <c r="I517" s="55"/>
      <c r="J517" s="55"/>
      <c r="K517" s="55"/>
      <c r="L517" s="55"/>
      <c r="M517" s="55"/>
      <c r="N517" s="55"/>
      <c r="O517" s="11"/>
    </row>
    <row r="518" spans="1:15" s="8" customFormat="1" x14ac:dyDescent="0.25">
      <c r="A518" s="17"/>
      <c r="B518" s="22"/>
      <c r="C518" s="49"/>
      <c r="D518" s="75"/>
      <c r="E518" s="55"/>
      <c r="F518" s="55"/>
      <c r="G518" s="55"/>
      <c r="H518" s="55"/>
      <c r="I518" s="55"/>
      <c r="J518" s="55"/>
      <c r="K518" s="55"/>
      <c r="L518" s="55"/>
      <c r="M518" s="55"/>
      <c r="N518" s="55"/>
      <c r="O518" s="11"/>
    </row>
    <row r="519" spans="1:15" s="8" customFormat="1" x14ac:dyDescent="0.25">
      <c r="A519" s="17"/>
      <c r="B519" s="22"/>
      <c r="C519" s="49"/>
      <c r="D519" s="75"/>
      <c r="E519" s="55"/>
      <c r="F519" s="55"/>
      <c r="G519" s="55"/>
      <c r="H519" s="55"/>
      <c r="I519" s="55"/>
      <c r="J519" s="55"/>
      <c r="K519" s="55"/>
      <c r="L519" s="55"/>
      <c r="M519" s="55"/>
      <c r="N519" s="55"/>
      <c r="O519" s="11"/>
    </row>
    <row r="520" spans="1:15" s="8" customFormat="1" x14ac:dyDescent="0.25">
      <c r="A520" s="17"/>
      <c r="B520" s="22"/>
      <c r="C520" s="49"/>
      <c r="D520" s="75"/>
      <c r="E520" s="55"/>
      <c r="F520" s="55"/>
      <c r="G520" s="55"/>
      <c r="H520" s="55"/>
      <c r="I520" s="55"/>
      <c r="J520" s="55"/>
      <c r="K520" s="55"/>
      <c r="L520" s="55"/>
      <c r="M520" s="55"/>
      <c r="N520" s="55"/>
      <c r="O520" s="11"/>
    </row>
    <row r="521" spans="1:15" s="8" customFormat="1" x14ac:dyDescent="0.25">
      <c r="A521" s="17"/>
      <c r="B521" s="22"/>
      <c r="C521" s="49"/>
      <c r="D521" s="75"/>
      <c r="E521" s="55"/>
      <c r="F521" s="55"/>
      <c r="G521" s="55"/>
      <c r="H521" s="55"/>
      <c r="I521" s="55"/>
      <c r="J521" s="55"/>
      <c r="K521" s="55"/>
      <c r="L521" s="55"/>
      <c r="M521" s="55"/>
      <c r="N521" s="55"/>
      <c r="O521" s="11"/>
    </row>
    <row r="522" spans="1:15" s="8" customFormat="1" x14ac:dyDescent="0.25">
      <c r="A522" s="17"/>
      <c r="B522" s="22"/>
      <c r="C522" s="49"/>
      <c r="D522" s="75"/>
      <c r="E522" s="55"/>
      <c r="F522" s="55"/>
      <c r="G522" s="55"/>
      <c r="H522" s="55"/>
      <c r="I522" s="55"/>
      <c r="J522" s="55"/>
      <c r="K522" s="55"/>
      <c r="L522" s="55"/>
      <c r="M522" s="55"/>
      <c r="N522" s="55"/>
      <c r="O522" s="11"/>
    </row>
    <row r="523" spans="1:15" s="8" customFormat="1" x14ac:dyDescent="0.25">
      <c r="A523" s="17"/>
      <c r="B523" s="22"/>
      <c r="C523" s="49"/>
      <c r="D523" s="75"/>
      <c r="E523" s="55"/>
      <c r="F523" s="55"/>
      <c r="G523" s="55"/>
      <c r="H523" s="55"/>
      <c r="I523" s="55"/>
      <c r="J523" s="55"/>
      <c r="K523" s="55"/>
      <c r="L523" s="55"/>
      <c r="M523" s="55"/>
      <c r="N523" s="55"/>
      <c r="O523" s="11"/>
    </row>
    <row r="524" spans="1:15" s="8" customFormat="1" x14ac:dyDescent="0.25">
      <c r="A524" s="17"/>
      <c r="B524" s="22"/>
      <c r="C524" s="49"/>
      <c r="D524" s="75"/>
      <c r="E524" s="55"/>
      <c r="F524" s="55"/>
      <c r="G524" s="55"/>
      <c r="H524" s="55"/>
      <c r="I524" s="55"/>
      <c r="J524" s="55"/>
      <c r="K524" s="55"/>
      <c r="L524" s="55"/>
      <c r="M524" s="55"/>
      <c r="N524" s="55"/>
      <c r="O524" s="11"/>
    </row>
    <row r="525" spans="1:15" s="8" customFormat="1" x14ac:dyDescent="0.25">
      <c r="A525" s="17"/>
      <c r="B525" s="22"/>
      <c r="C525" s="49"/>
      <c r="D525" s="75"/>
      <c r="E525" s="55"/>
      <c r="F525" s="55"/>
      <c r="G525" s="55"/>
      <c r="H525" s="55"/>
      <c r="I525" s="55"/>
      <c r="J525" s="55"/>
      <c r="K525" s="55"/>
      <c r="L525" s="55"/>
      <c r="M525" s="55"/>
      <c r="N525" s="55"/>
      <c r="O525" s="11"/>
    </row>
    <row r="526" spans="1:15" s="8" customFormat="1" x14ac:dyDescent="0.25">
      <c r="A526" s="17"/>
      <c r="B526" s="22"/>
      <c r="C526" s="49"/>
      <c r="D526" s="75"/>
      <c r="E526" s="55"/>
      <c r="F526" s="55"/>
      <c r="G526" s="55"/>
      <c r="H526" s="55"/>
      <c r="I526" s="55"/>
      <c r="J526" s="55"/>
      <c r="K526" s="55"/>
      <c r="L526" s="55"/>
      <c r="M526" s="55"/>
      <c r="N526" s="55"/>
      <c r="O526" s="11"/>
    </row>
    <row r="527" spans="1:15" s="8" customFormat="1" x14ac:dyDescent="0.25">
      <c r="A527" s="17"/>
      <c r="B527" s="22"/>
      <c r="C527" s="49"/>
      <c r="D527" s="75"/>
      <c r="E527" s="55"/>
      <c r="F527" s="55"/>
      <c r="G527" s="55"/>
      <c r="H527" s="55"/>
      <c r="I527" s="55"/>
      <c r="J527" s="55"/>
      <c r="K527" s="55"/>
      <c r="L527" s="55"/>
      <c r="M527" s="55"/>
      <c r="N527" s="55"/>
      <c r="O527" s="11"/>
    </row>
    <row r="528" spans="1:15" s="8" customFormat="1" x14ac:dyDescent="0.25">
      <c r="A528" s="17"/>
      <c r="B528" s="22"/>
      <c r="C528" s="49"/>
      <c r="D528" s="75"/>
      <c r="E528" s="55"/>
      <c r="F528" s="55"/>
      <c r="G528" s="55"/>
      <c r="H528" s="55"/>
      <c r="I528" s="55"/>
      <c r="J528" s="55"/>
      <c r="K528" s="55"/>
      <c r="L528" s="55"/>
      <c r="M528" s="55"/>
      <c r="N528" s="55"/>
      <c r="O528" s="11"/>
    </row>
    <row r="529" spans="1:15" s="8" customFormat="1" x14ac:dyDescent="0.25">
      <c r="A529" s="17"/>
      <c r="B529" s="22"/>
      <c r="C529" s="49"/>
      <c r="D529" s="75"/>
      <c r="E529" s="55"/>
      <c r="F529" s="55"/>
      <c r="G529" s="55"/>
      <c r="H529" s="55"/>
      <c r="I529" s="55"/>
      <c r="J529" s="55"/>
      <c r="K529" s="55"/>
      <c r="L529" s="55"/>
      <c r="M529" s="55"/>
      <c r="N529" s="55"/>
      <c r="O529" s="11"/>
    </row>
    <row r="530" spans="1:15" s="8" customFormat="1" x14ac:dyDescent="0.25">
      <c r="A530" s="17"/>
      <c r="B530" s="22"/>
      <c r="C530" s="49"/>
      <c r="D530" s="75"/>
      <c r="E530" s="55"/>
      <c r="F530" s="55"/>
      <c r="G530" s="55"/>
      <c r="H530" s="55"/>
      <c r="I530" s="55"/>
      <c r="J530" s="55"/>
      <c r="K530" s="55"/>
      <c r="L530" s="55"/>
      <c r="M530" s="55"/>
      <c r="N530" s="55"/>
      <c r="O530" s="11"/>
    </row>
    <row r="531" spans="1:15" s="8" customFormat="1" x14ac:dyDescent="0.25">
      <c r="A531" s="17"/>
      <c r="B531" s="22"/>
      <c r="C531" s="49"/>
      <c r="D531" s="75"/>
      <c r="E531" s="55"/>
      <c r="F531" s="55"/>
      <c r="G531" s="55"/>
      <c r="H531" s="55"/>
      <c r="I531" s="55"/>
      <c r="J531" s="55"/>
      <c r="K531" s="55"/>
      <c r="L531" s="55"/>
      <c r="M531" s="55"/>
      <c r="N531" s="55"/>
      <c r="O531" s="11"/>
    </row>
    <row r="532" spans="1:15" s="8" customFormat="1" x14ac:dyDescent="0.25">
      <c r="A532" s="17"/>
      <c r="B532" s="22"/>
      <c r="C532" s="49"/>
      <c r="D532" s="75"/>
      <c r="E532" s="55"/>
      <c r="F532" s="55"/>
      <c r="G532" s="55"/>
      <c r="H532" s="55"/>
      <c r="I532" s="55"/>
      <c r="J532" s="55"/>
      <c r="K532" s="55"/>
      <c r="L532" s="55"/>
      <c r="M532" s="55"/>
      <c r="N532" s="55"/>
      <c r="O532" s="11"/>
    </row>
    <row r="533" spans="1:15" s="8" customFormat="1" x14ac:dyDescent="0.25">
      <c r="A533" s="17"/>
      <c r="B533" s="22"/>
      <c r="C533" s="49"/>
      <c r="D533" s="75"/>
      <c r="E533" s="55"/>
      <c r="F533" s="55"/>
      <c r="G533" s="55"/>
      <c r="H533" s="55"/>
      <c r="I533" s="55"/>
      <c r="J533" s="55"/>
      <c r="K533" s="55"/>
      <c r="L533" s="55"/>
      <c r="M533" s="55"/>
      <c r="N533" s="55"/>
      <c r="O533" s="11"/>
    </row>
    <row r="534" spans="1:15" s="8" customFormat="1" x14ac:dyDescent="0.25">
      <c r="A534" s="17"/>
      <c r="B534" s="22"/>
      <c r="C534" s="49"/>
      <c r="D534" s="75"/>
      <c r="E534" s="55"/>
      <c r="F534" s="55"/>
      <c r="G534" s="55"/>
      <c r="H534" s="55"/>
      <c r="I534" s="55"/>
      <c r="J534" s="55"/>
      <c r="K534" s="55"/>
      <c r="L534" s="55"/>
      <c r="M534" s="55"/>
      <c r="N534" s="55"/>
      <c r="O534" s="11"/>
    </row>
    <row r="535" spans="1:15" s="8" customFormat="1" x14ac:dyDescent="0.25">
      <c r="A535" s="17"/>
      <c r="B535" s="22"/>
      <c r="C535" s="49"/>
      <c r="D535" s="75"/>
      <c r="E535" s="55"/>
      <c r="F535" s="55"/>
      <c r="G535" s="55"/>
      <c r="H535" s="55"/>
      <c r="I535" s="55"/>
      <c r="J535" s="55"/>
      <c r="K535" s="55"/>
      <c r="L535" s="55"/>
      <c r="M535" s="55"/>
      <c r="N535" s="55"/>
      <c r="O535" s="11"/>
    </row>
    <row r="536" spans="1:15" s="8" customFormat="1" x14ac:dyDescent="0.25">
      <c r="A536" s="17"/>
      <c r="B536" s="22"/>
      <c r="C536" s="49"/>
      <c r="D536" s="75"/>
      <c r="E536" s="55"/>
      <c r="F536" s="55"/>
      <c r="G536" s="55"/>
      <c r="H536" s="55"/>
      <c r="I536" s="55"/>
      <c r="J536" s="55"/>
      <c r="K536" s="55"/>
      <c r="L536" s="55"/>
      <c r="M536" s="55"/>
      <c r="N536" s="55"/>
      <c r="O536" s="11"/>
    </row>
    <row r="537" spans="1:15" s="8" customFormat="1" x14ac:dyDescent="0.25">
      <c r="A537" s="17"/>
      <c r="B537" s="22"/>
      <c r="C537" s="49"/>
      <c r="D537" s="75"/>
      <c r="E537" s="55"/>
      <c r="F537" s="55"/>
      <c r="G537" s="55"/>
      <c r="H537" s="55"/>
      <c r="I537" s="55"/>
      <c r="J537" s="55"/>
      <c r="K537" s="55"/>
      <c r="L537" s="55"/>
      <c r="M537" s="55"/>
      <c r="N537" s="55"/>
      <c r="O537" s="11"/>
    </row>
    <row r="538" spans="1:15" s="8" customFormat="1" x14ac:dyDescent="0.25">
      <c r="A538" s="17"/>
      <c r="B538" s="22"/>
      <c r="C538" s="49"/>
      <c r="D538" s="75"/>
      <c r="E538" s="55"/>
      <c r="F538" s="55"/>
      <c r="G538" s="55"/>
      <c r="H538" s="55"/>
      <c r="I538" s="55"/>
      <c r="J538" s="55"/>
      <c r="K538" s="55"/>
      <c r="L538" s="55"/>
      <c r="M538" s="55"/>
      <c r="N538" s="55"/>
      <c r="O538" s="11"/>
    </row>
    <row r="539" spans="1:15" s="8" customFormat="1" x14ac:dyDescent="0.25">
      <c r="A539" s="17"/>
      <c r="B539" s="22"/>
      <c r="C539" s="49"/>
      <c r="D539" s="75"/>
      <c r="E539" s="55"/>
      <c r="F539" s="55"/>
      <c r="G539" s="55"/>
      <c r="H539" s="55"/>
      <c r="I539" s="55"/>
      <c r="J539" s="55"/>
      <c r="K539" s="55"/>
      <c r="L539" s="55"/>
      <c r="M539" s="55"/>
      <c r="N539" s="55"/>
      <c r="O539" s="11"/>
    </row>
    <row r="540" spans="1:15" s="8" customFormat="1" x14ac:dyDescent="0.25">
      <c r="A540" s="17"/>
      <c r="B540" s="22"/>
      <c r="C540" s="49"/>
      <c r="D540" s="75"/>
      <c r="E540" s="55"/>
      <c r="F540" s="55"/>
      <c r="G540" s="55"/>
      <c r="H540" s="55"/>
      <c r="I540" s="55"/>
      <c r="J540" s="55"/>
      <c r="K540" s="55"/>
      <c r="L540" s="55"/>
      <c r="M540" s="55"/>
      <c r="N540" s="55"/>
      <c r="O540" s="11"/>
    </row>
    <row r="541" spans="1:15" s="8" customFormat="1" x14ac:dyDescent="0.25">
      <c r="A541" s="17"/>
      <c r="B541" s="22"/>
      <c r="C541" s="49"/>
      <c r="D541" s="75"/>
      <c r="E541" s="55"/>
      <c r="F541" s="55"/>
      <c r="G541" s="55"/>
      <c r="H541" s="55"/>
      <c r="I541" s="55"/>
      <c r="J541" s="55"/>
      <c r="K541" s="55"/>
      <c r="L541" s="55"/>
      <c r="M541" s="55"/>
      <c r="N541" s="55"/>
      <c r="O541" s="11"/>
    </row>
    <row r="542" spans="1:15" s="8" customFormat="1" x14ac:dyDescent="0.25">
      <c r="A542" s="17"/>
      <c r="B542" s="22"/>
      <c r="C542" s="49"/>
      <c r="D542" s="75"/>
      <c r="E542" s="55"/>
      <c r="F542" s="55"/>
      <c r="G542" s="55"/>
      <c r="H542" s="55"/>
      <c r="I542" s="55"/>
      <c r="J542" s="55"/>
      <c r="K542" s="55"/>
      <c r="L542" s="55"/>
      <c r="M542" s="55"/>
      <c r="N542" s="55"/>
      <c r="O542" s="11"/>
    </row>
    <row r="543" spans="1:15" s="8" customFormat="1" x14ac:dyDescent="0.25">
      <c r="A543" s="17"/>
      <c r="B543" s="22"/>
      <c r="C543" s="49"/>
      <c r="D543" s="75"/>
      <c r="E543" s="55"/>
      <c r="F543" s="55"/>
      <c r="G543" s="55"/>
      <c r="H543" s="55"/>
      <c r="I543" s="55"/>
      <c r="J543" s="55"/>
      <c r="K543" s="55"/>
      <c r="L543" s="55"/>
      <c r="M543" s="55"/>
      <c r="N543" s="55"/>
      <c r="O543" s="11"/>
    </row>
    <row r="544" spans="1:15" s="8" customFormat="1" x14ac:dyDescent="0.25">
      <c r="A544" s="17"/>
      <c r="B544" s="22"/>
      <c r="C544" s="49"/>
      <c r="D544" s="75"/>
      <c r="E544" s="55"/>
      <c r="F544" s="55"/>
      <c r="G544" s="55"/>
      <c r="H544" s="55"/>
      <c r="I544" s="55"/>
      <c r="J544" s="55"/>
      <c r="K544" s="55"/>
      <c r="L544" s="55"/>
      <c r="M544" s="55"/>
      <c r="N544" s="55"/>
      <c r="O544" s="11"/>
    </row>
    <row r="545" spans="1:15" s="8" customFormat="1" x14ac:dyDescent="0.25">
      <c r="A545" s="17"/>
      <c r="B545" s="22"/>
      <c r="C545" s="49"/>
      <c r="D545" s="75"/>
      <c r="E545" s="55"/>
      <c r="F545" s="55"/>
      <c r="G545" s="55"/>
      <c r="H545" s="55"/>
      <c r="I545" s="55"/>
      <c r="J545" s="55"/>
      <c r="K545" s="55"/>
      <c r="L545" s="55"/>
      <c r="M545" s="55"/>
      <c r="N545" s="55"/>
      <c r="O545" s="11"/>
    </row>
  </sheetData>
  <autoFilter ref="C5:N118"/>
  <mergeCells count="11">
    <mergeCell ref="M4:N4"/>
    <mergeCell ref="B1:O1"/>
    <mergeCell ref="B2:O2"/>
    <mergeCell ref="A3:A5"/>
    <mergeCell ref="B3:B5"/>
    <mergeCell ref="C3:N3"/>
    <mergeCell ref="O3:O5"/>
    <mergeCell ref="C4:D4"/>
    <mergeCell ref="E4:F4"/>
    <mergeCell ref="G4:J4"/>
    <mergeCell ref="K4:L4"/>
  </mergeCells>
  <pageMargins left="0.31496062992125984" right="0.31496062992125984" top="0.35433070866141736" bottom="0.35433070866141736" header="0.31496062992125984" footer="0.31496062992125984"/>
  <pageSetup paperSize="9" scale="70" orientation="landscape" verticalDpi="0" r:id="rId1"/>
  <ignoredErrors>
    <ignoredError sqref="A23" twoDigitTextYear="1"/>
    <ignoredError sqref="C45:D4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dc:creator>
  <cp:lastModifiedBy>АБ</cp:lastModifiedBy>
  <cp:lastPrinted>2022-07-05T08:27:30Z</cp:lastPrinted>
  <dcterms:created xsi:type="dcterms:W3CDTF">2019-02-02T08:21:24Z</dcterms:created>
  <dcterms:modified xsi:type="dcterms:W3CDTF">2022-07-05T08:29:06Z</dcterms:modified>
</cp:coreProperties>
</file>