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14\Материалы на сайт\"/>
    </mc:Choice>
  </mc:AlternateContent>
  <xr:revisionPtr revIDLastSave="0" documentId="8_{8B357024-2D9F-4760-8E73-28231891A210}" xr6:coauthVersionLast="45" xr6:coauthVersionMax="45" xr10:uidLastSave="{00000000-0000-0000-0000-000000000000}"/>
  <bookViews>
    <workbookView xWindow="1560" yWindow="660" windowWidth="13770" windowHeight="15540" xr2:uid="{5EBC452B-5B9D-4170-BF83-156109C17F8B}"/>
  </bookViews>
  <sheets>
    <sheet name="Реаб кв" sheetId="1" r:id="rId1"/>
  </sheets>
  <externalReferences>
    <externalReference r:id="rId2"/>
    <externalReference r:id="rId3"/>
    <externalReference r:id="rId4"/>
    <externalReference r:id="rId5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1" l="1"/>
  <c r="H40" i="1"/>
  <c r="K35" i="1"/>
  <c r="E35" i="1"/>
  <c r="O31" i="1"/>
  <c r="N31" i="1"/>
  <c r="N30" i="1" s="1"/>
  <c r="M31" i="1"/>
  <c r="L31" i="1"/>
  <c r="J31" i="1"/>
  <c r="J30" i="1" s="1"/>
  <c r="I31" i="1"/>
  <c r="H31" i="1"/>
  <c r="G31" i="1"/>
  <c r="E31" i="1"/>
  <c r="E30" i="1" s="1"/>
  <c r="D31" i="1"/>
  <c r="O30" i="1"/>
  <c r="L30" i="1"/>
  <c r="H30" i="1"/>
  <c r="G30" i="1"/>
  <c r="D30" i="1"/>
  <c r="O29" i="1"/>
  <c r="N29" i="1"/>
  <c r="M29" i="1"/>
  <c r="L29" i="1"/>
  <c r="L28" i="1" s="1"/>
  <c r="K29" i="1"/>
  <c r="K28" i="1" s="1"/>
  <c r="J29" i="1"/>
  <c r="I29" i="1"/>
  <c r="H29" i="1"/>
  <c r="H28" i="1" s="1"/>
  <c r="G29" i="1"/>
  <c r="E29" i="1"/>
  <c r="Q29" i="1" s="1"/>
  <c r="D29" i="1"/>
  <c r="D28" i="1" s="1"/>
  <c r="N28" i="1"/>
  <c r="M28" i="1"/>
  <c r="J28" i="1"/>
  <c r="I28" i="1"/>
  <c r="E28" i="1"/>
  <c r="Q28" i="1" s="1"/>
  <c r="O27" i="1"/>
  <c r="N27" i="1"/>
  <c r="N26" i="1" s="1"/>
  <c r="M27" i="1"/>
  <c r="L27" i="1"/>
  <c r="J27" i="1"/>
  <c r="J26" i="1" s="1"/>
  <c r="J32" i="1" s="1"/>
  <c r="I27" i="1"/>
  <c r="H27" i="1"/>
  <c r="G27" i="1"/>
  <c r="E27" i="1"/>
  <c r="E26" i="1" s="1"/>
  <c r="D27" i="1"/>
  <c r="O26" i="1"/>
  <c r="L26" i="1"/>
  <c r="L32" i="1" s="1"/>
  <c r="H26" i="1"/>
  <c r="G26" i="1"/>
  <c r="D26" i="1"/>
  <c r="O24" i="1"/>
  <c r="N24" i="1"/>
  <c r="M24" i="1"/>
  <c r="M23" i="1" s="1"/>
  <c r="L24" i="1"/>
  <c r="J24" i="1"/>
  <c r="I24" i="1"/>
  <c r="I23" i="1" s="1"/>
  <c r="H24" i="1"/>
  <c r="H23" i="1" s="1"/>
  <c r="G24" i="1"/>
  <c r="E24" i="1"/>
  <c r="E23" i="1" s="1"/>
  <c r="D24" i="1"/>
  <c r="D23" i="1" s="1"/>
  <c r="O23" i="1"/>
  <c r="N23" i="1"/>
  <c r="J23" i="1"/>
  <c r="G23" i="1"/>
  <c r="O22" i="1"/>
  <c r="O21" i="1" s="1"/>
  <c r="N22" i="1"/>
  <c r="M22" i="1"/>
  <c r="L22" i="1"/>
  <c r="J22" i="1"/>
  <c r="J21" i="1" s="1"/>
  <c r="J25" i="1" s="1"/>
  <c r="I22" i="1"/>
  <c r="H22" i="1"/>
  <c r="G22" i="1"/>
  <c r="G21" i="1" s="1"/>
  <c r="F22" i="1"/>
  <c r="F21" i="1" s="1"/>
  <c r="E22" i="1"/>
  <c r="D22" i="1"/>
  <c r="M21" i="1"/>
  <c r="M25" i="1" s="1"/>
  <c r="L21" i="1"/>
  <c r="I21" i="1"/>
  <c r="H21" i="1"/>
  <c r="E21" i="1"/>
  <c r="D21" i="1"/>
  <c r="O20" i="1"/>
  <c r="N20" i="1"/>
  <c r="M20" i="1"/>
  <c r="M19" i="1" s="1"/>
  <c r="L20" i="1"/>
  <c r="J20" i="1"/>
  <c r="I20" i="1"/>
  <c r="I19" i="1" s="1"/>
  <c r="I25" i="1" s="1"/>
  <c r="H20" i="1"/>
  <c r="H19" i="1" s="1"/>
  <c r="G20" i="1"/>
  <c r="F20" i="1" s="1"/>
  <c r="F19" i="1" s="1"/>
  <c r="E20" i="1"/>
  <c r="E19" i="1" s="1"/>
  <c r="D20" i="1"/>
  <c r="D19" i="1" s="1"/>
  <c r="O19" i="1"/>
  <c r="N19" i="1"/>
  <c r="J19" i="1"/>
  <c r="G19" i="1"/>
  <c r="J18" i="1"/>
  <c r="O17" i="1"/>
  <c r="N17" i="1"/>
  <c r="N16" i="1" s="1"/>
  <c r="M17" i="1"/>
  <c r="M16" i="1" s="1"/>
  <c r="L17" i="1"/>
  <c r="K17" i="1" s="1"/>
  <c r="K16" i="1" s="1"/>
  <c r="J17" i="1"/>
  <c r="J16" i="1" s="1"/>
  <c r="I17" i="1"/>
  <c r="H17" i="1"/>
  <c r="G17" i="1"/>
  <c r="E17" i="1"/>
  <c r="E16" i="1" s="1"/>
  <c r="D17" i="1"/>
  <c r="O16" i="1"/>
  <c r="L16" i="1"/>
  <c r="H16" i="1"/>
  <c r="G16" i="1"/>
  <c r="D16" i="1"/>
  <c r="O15" i="1"/>
  <c r="N15" i="1"/>
  <c r="M15" i="1"/>
  <c r="L15" i="1"/>
  <c r="L14" i="1" s="1"/>
  <c r="L18" i="1" s="1"/>
  <c r="K15" i="1"/>
  <c r="K14" i="1" s="1"/>
  <c r="J15" i="1"/>
  <c r="I15" i="1"/>
  <c r="H15" i="1"/>
  <c r="H14" i="1" s="1"/>
  <c r="G15" i="1"/>
  <c r="E15" i="1"/>
  <c r="Q15" i="1" s="1"/>
  <c r="D15" i="1"/>
  <c r="D14" i="1" s="1"/>
  <c r="N14" i="1"/>
  <c r="M14" i="1"/>
  <c r="M18" i="1" s="1"/>
  <c r="J14" i="1"/>
  <c r="I14" i="1"/>
  <c r="E14" i="1"/>
  <c r="E18" i="1" s="1"/>
  <c r="J13" i="1"/>
  <c r="O12" i="1"/>
  <c r="N12" i="1"/>
  <c r="M12" i="1"/>
  <c r="M11" i="1" s="1"/>
  <c r="L12" i="1"/>
  <c r="J12" i="1"/>
  <c r="I12" i="1"/>
  <c r="I11" i="1" s="1"/>
  <c r="H12" i="1"/>
  <c r="H11" i="1" s="1"/>
  <c r="H42" i="1" s="1"/>
  <c r="G12" i="1"/>
  <c r="E12" i="1"/>
  <c r="E11" i="1" s="1"/>
  <c r="D12" i="1"/>
  <c r="O11" i="1"/>
  <c r="N11" i="1"/>
  <c r="L11" i="1"/>
  <c r="J11" i="1"/>
  <c r="G11" i="1"/>
  <c r="G42" i="1" s="1"/>
  <c r="D11" i="1"/>
  <c r="O10" i="1"/>
  <c r="O9" i="1" s="1"/>
  <c r="O13" i="1" s="1"/>
  <c r="N10" i="1"/>
  <c r="M10" i="1"/>
  <c r="L10" i="1"/>
  <c r="K10" i="1"/>
  <c r="K9" i="1" s="1"/>
  <c r="J10" i="1"/>
  <c r="I10" i="1"/>
  <c r="H10" i="1"/>
  <c r="G10" i="1"/>
  <c r="G9" i="1" s="1"/>
  <c r="G13" i="1" s="1"/>
  <c r="E10" i="1"/>
  <c r="Q10" i="1" s="1"/>
  <c r="D10" i="1"/>
  <c r="N9" i="1"/>
  <c r="N13" i="1" s="1"/>
  <c r="M9" i="1"/>
  <c r="L9" i="1"/>
  <c r="L13" i="1" s="1"/>
  <c r="J9" i="1"/>
  <c r="I9" i="1"/>
  <c r="I13" i="1" s="1"/>
  <c r="H9" i="1"/>
  <c r="E9" i="1"/>
  <c r="E13" i="1" s="1"/>
  <c r="D9" i="1"/>
  <c r="D13" i="1" s="1"/>
  <c r="R9" i="1" l="1"/>
  <c r="N42" i="1"/>
  <c r="E42" i="1"/>
  <c r="R12" i="1"/>
  <c r="I18" i="1"/>
  <c r="H18" i="1"/>
  <c r="R16" i="1"/>
  <c r="Q17" i="1"/>
  <c r="K20" i="1"/>
  <c r="K19" i="1" s="1"/>
  <c r="L19" i="1"/>
  <c r="P20" i="1"/>
  <c r="P22" i="1"/>
  <c r="E25" i="1"/>
  <c r="G40" i="1"/>
  <c r="K27" i="1"/>
  <c r="K26" i="1" s="1"/>
  <c r="Q26" i="1" s="1"/>
  <c r="M26" i="1"/>
  <c r="F31" i="1"/>
  <c r="F30" i="1" s="1"/>
  <c r="P30" i="1" s="1"/>
  <c r="I30" i="1"/>
  <c r="L41" i="1"/>
  <c r="H13" i="1"/>
  <c r="R10" i="1"/>
  <c r="J42" i="1"/>
  <c r="O42" i="1"/>
  <c r="F12" i="1"/>
  <c r="F11" i="1" s="1"/>
  <c r="K12" i="1"/>
  <c r="J41" i="1"/>
  <c r="D18" i="1"/>
  <c r="G25" i="1"/>
  <c r="R19" i="1"/>
  <c r="O25" i="1"/>
  <c r="H25" i="1"/>
  <c r="P21" i="1"/>
  <c r="K22" i="1"/>
  <c r="N21" i="1"/>
  <c r="N25" i="1" s="1"/>
  <c r="N33" i="1" s="1"/>
  <c r="H32" i="1"/>
  <c r="P27" i="1"/>
  <c r="F27" i="1"/>
  <c r="F26" i="1" s="1"/>
  <c r="I26" i="1"/>
  <c r="N40" i="1"/>
  <c r="F29" i="1"/>
  <c r="F28" i="1" s="1"/>
  <c r="G28" i="1"/>
  <c r="G32" i="1" s="1"/>
  <c r="R29" i="1"/>
  <c r="O28" i="1"/>
  <c r="N32" i="1"/>
  <c r="L40" i="1"/>
  <c r="D42" i="1"/>
  <c r="M42" i="1"/>
  <c r="Q18" i="1"/>
  <c r="F17" i="1"/>
  <c r="F16" i="1" s="1"/>
  <c r="P16" i="1" s="1"/>
  <c r="I16" i="1"/>
  <c r="D25" i="1"/>
  <c r="P19" i="1"/>
  <c r="E32" i="1"/>
  <c r="E40" i="1"/>
  <c r="J40" i="1"/>
  <c r="J39" i="1" s="1"/>
  <c r="J33" i="1"/>
  <c r="J38" i="1" s="1"/>
  <c r="Q9" i="1"/>
  <c r="F10" i="1"/>
  <c r="F9" i="1" s="1"/>
  <c r="F13" i="1" s="1"/>
  <c r="I42" i="1"/>
  <c r="M13" i="1"/>
  <c r="F15" i="1"/>
  <c r="F14" i="1" s="1"/>
  <c r="G14" i="1"/>
  <c r="K18" i="1"/>
  <c r="R15" i="1"/>
  <c r="O14" i="1"/>
  <c r="Q16" i="1"/>
  <c r="N18" i="1"/>
  <c r="Q19" i="1"/>
  <c r="R20" i="1"/>
  <c r="F24" i="1"/>
  <c r="K24" i="1"/>
  <c r="K23" i="1" s="1"/>
  <c r="Q23" i="1" s="1"/>
  <c r="L23" i="1"/>
  <c r="L42" i="1" s="1"/>
  <c r="D32" i="1"/>
  <c r="O40" i="1"/>
  <c r="P28" i="1"/>
  <c r="K31" i="1"/>
  <c r="R31" i="1" s="1"/>
  <c r="M30" i="1"/>
  <c r="D40" i="1"/>
  <c r="H41" i="1"/>
  <c r="H39" i="1" s="1"/>
  <c r="P15" i="1"/>
  <c r="R17" i="1"/>
  <c r="Q20" i="1"/>
  <c r="Q24" i="1"/>
  <c r="R27" i="1"/>
  <c r="E41" i="1"/>
  <c r="I41" i="1"/>
  <c r="M41" i="1"/>
  <c r="P9" i="1"/>
  <c r="Q14" i="1"/>
  <c r="F41" i="1" l="1"/>
  <c r="F18" i="1"/>
  <c r="K21" i="1"/>
  <c r="R22" i="1"/>
  <c r="P10" i="1"/>
  <c r="R26" i="1"/>
  <c r="D39" i="1"/>
  <c r="Q27" i="1"/>
  <c r="N41" i="1"/>
  <c r="R24" i="1"/>
  <c r="L39" i="1"/>
  <c r="O32" i="1"/>
  <c r="R28" i="1"/>
  <c r="N39" i="1"/>
  <c r="N38" i="1" s="1"/>
  <c r="Q22" i="1"/>
  <c r="H33" i="1"/>
  <c r="H38" i="1" s="1"/>
  <c r="P31" i="1"/>
  <c r="L25" i="1"/>
  <c r="L33" i="1" s="1"/>
  <c r="L38" i="1" s="1"/>
  <c r="P12" i="1"/>
  <c r="P29" i="1"/>
  <c r="F23" i="1"/>
  <c r="P24" i="1"/>
  <c r="P17" i="1"/>
  <c r="D33" i="1"/>
  <c r="I32" i="1"/>
  <c r="I33" i="1" s="1"/>
  <c r="I38" i="1" s="1"/>
  <c r="I40" i="1"/>
  <c r="I39" i="1" s="1"/>
  <c r="K11" i="1"/>
  <c r="Q12" i="1"/>
  <c r="M32" i="1"/>
  <c r="M33" i="1" s="1"/>
  <c r="M38" i="1" s="1"/>
  <c r="M40" i="1"/>
  <c r="M39" i="1" s="1"/>
  <c r="R23" i="1"/>
  <c r="K25" i="1"/>
  <c r="K30" i="1"/>
  <c r="Q31" i="1"/>
  <c r="Q33" i="1" s="1"/>
  <c r="O41" i="1"/>
  <c r="O39" i="1" s="1"/>
  <c r="O18" i="1"/>
  <c r="R14" i="1"/>
  <c r="G41" i="1"/>
  <c r="G39" i="1" s="1"/>
  <c r="G18" i="1"/>
  <c r="G33" i="1" s="1"/>
  <c r="E39" i="1"/>
  <c r="P13" i="1"/>
  <c r="F40" i="1"/>
  <c r="F39" i="1" s="1"/>
  <c r="F32" i="1"/>
  <c r="P32" i="1" s="1"/>
  <c r="P26" i="1"/>
  <c r="P14" i="1"/>
  <c r="F42" i="1"/>
  <c r="K40" i="1"/>
  <c r="K32" i="1"/>
  <c r="Q32" i="1" s="1"/>
  <c r="P11" i="1"/>
  <c r="E33" i="1"/>
  <c r="G38" i="1" l="1"/>
  <c r="E38" i="1"/>
  <c r="E34" i="1"/>
  <c r="K42" i="1"/>
  <c r="Q11" i="1"/>
  <c r="K13" i="1"/>
  <c r="R11" i="1"/>
  <c r="R32" i="1"/>
  <c r="R21" i="1"/>
  <c r="Q21" i="1"/>
  <c r="K41" i="1"/>
  <c r="K39" i="1" s="1"/>
  <c r="R18" i="1"/>
  <c r="O33" i="1"/>
  <c r="Q30" i="1"/>
  <c r="R30" i="1"/>
  <c r="P18" i="1"/>
  <c r="D38" i="1"/>
  <c r="F25" i="1"/>
  <c r="F33" i="1" s="1"/>
  <c r="P23" i="1"/>
  <c r="R25" i="1"/>
  <c r="F38" i="1" l="1"/>
  <c r="P33" i="1"/>
  <c r="O38" i="1"/>
  <c r="R33" i="1"/>
  <c r="K33" i="1"/>
  <c r="Q13" i="1"/>
  <c r="R13" i="1"/>
  <c r="K38" i="1" l="1"/>
  <c r="K34" i="1"/>
</calcChain>
</file>

<file path=xl/sharedStrings.xml><?xml version="1.0" encoding="utf-8"?>
<sst xmlns="http://schemas.openxmlformats.org/spreadsheetml/2006/main" count="67" uniqueCount="33">
  <si>
    <t>Поквартальное распределение плановых объемов и стоимости медицинской помощи по  профилю "Медицинская реабилитация" на 2023 год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</si>
  <si>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</si>
  <si>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</si>
  <si>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</si>
  <si>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</si>
  <si>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</si>
  <si>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</si>
  <si>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</si>
  <si>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</si>
  <si>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</si>
  <si>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</si>
  <si>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</si>
  <si>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</si>
  <si>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</si>
  <si>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</si>
  <si>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</si>
  <si>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"Республиканская больница №1"</t>
  </si>
  <si>
    <t>Крруглосуточный стационар</t>
  </si>
  <si>
    <t>Медицинская реабилитация</t>
  </si>
  <si>
    <t>Законченный случай</t>
  </si>
  <si>
    <t>АПП</t>
  </si>
  <si>
    <t>посещение</t>
  </si>
  <si>
    <t>итого</t>
  </si>
  <si>
    <t>ГБУЗ РТ "РКДЦ</t>
  </si>
  <si>
    <t>Дневной стационар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</si>
  <si>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</si>
  <si>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</si>
  <si>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ВСЕГО</t>
  </si>
  <si>
    <t>Реабилитация КС</t>
  </si>
  <si>
    <t>Реабилитация ДС</t>
  </si>
  <si>
    <t>Реабилитация АПП</t>
  </si>
  <si>
    <t>Приложение №5</t>
  </si>
  <si>
    <t>к Протоколу заседания Комиссии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</si>
</sst>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b/>
      <sz val="8.25"/>
      <name val="Tahoma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horizontal="left" vertical="top" wrapText="1"/>
    </xf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right" vertical="center" wrapText="1"/>
    </xf>
    <xf numFmtId="164" fontId="4" fillId="4" borderId="5" xfId="1" applyNumberFormat="1" applyFont="1" applyFill="1" applyBorder="1" applyAlignment="1">
      <alignment horizontal="right" vertical="center" wrapText="1"/>
    </xf>
    <xf numFmtId="164" fontId="4" fillId="4" borderId="6" xfId="1" applyNumberFormat="1" applyFont="1" applyFill="1" applyBorder="1" applyAlignment="1">
      <alignment horizontal="right" vertical="center" wrapText="1"/>
    </xf>
    <xf numFmtId="0" fontId="4" fillId="2" borderId="0" xfId="1" applyFont="1" applyFill="1" applyAlignment="1">
      <alignment horizontal="right" vertical="top" wrapText="1"/>
    </xf>
    <xf numFmtId="164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4" borderId="8" xfId="0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right" vertical="center" wrapText="1"/>
    </xf>
    <xf numFmtId="164" fontId="4" fillId="4" borderId="8" xfId="1" applyNumberFormat="1" applyFont="1" applyFill="1" applyBorder="1" applyAlignment="1">
      <alignment horizontal="right" vertical="center" wrapText="1"/>
    </xf>
    <xf numFmtId="164" fontId="4" fillId="4" borderId="9" xfId="1" applyNumberFormat="1" applyFont="1" applyFill="1" applyBorder="1" applyAlignment="1">
      <alignment horizontal="right" vertical="center" wrapText="1"/>
    </xf>
    <xf numFmtId="0" fontId="4" fillId="5" borderId="10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vertical="center"/>
    </xf>
    <xf numFmtId="0" fontId="6" fillId="6" borderId="5" xfId="1" applyFont="1" applyFill="1" applyBorder="1" applyAlignment="1">
      <alignment horizontal="center" vertical="center" wrapText="1"/>
    </xf>
    <xf numFmtId="0" fontId="6" fillId="6" borderId="8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right" vertical="center" wrapText="1"/>
    </xf>
    <xf numFmtId="1" fontId="0" fillId="2" borderId="8" xfId="0" applyNumberFormat="1" applyFill="1" applyBorder="1" applyAlignment="1">
      <alignment vertical="center"/>
    </xf>
    <xf numFmtId="164" fontId="0" fillId="2" borderId="8" xfId="0" applyNumberFormat="1" applyFill="1" applyBorder="1" applyAlignment="1">
      <alignment vertical="center"/>
    </xf>
    <xf numFmtId="164" fontId="0" fillId="2" borderId="9" xfId="0" applyNumberFormat="1" applyFill="1" applyBorder="1" applyAlignment="1">
      <alignment vertical="center"/>
    </xf>
    <xf numFmtId="0" fontId="4" fillId="4" borderId="6" xfId="1" applyFont="1" applyFill="1" applyBorder="1" applyAlignment="1">
      <alignment horizontal="right" vertical="center" wrapText="1"/>
    </xf>
    <xf numFmtId="2" fontId="0" fillId="0" borderId="8" xfId="0" applyNumberFormat="1" applyBorder="1" applyAlignment="1">
      <alignment vertical="center"/>
    </xf>
    <xf numFmtId="0" fontId="6" fillId="4" borderId="8" xfId="1" applyFont="1" applyFill="1" applyBorder="1" applyAlignment="1">
      <alignment horizontal="center" vertical="center" wrapText="1"/>
    </xf>
    <xf numFmtId="1" fontId="0" fillId="5" borderId="12" xfId="0" applyNumberForma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4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0" fontId="2" fillId="0" borderId="8" xfId="0" applyFont="1" applyBorder="1" applyAlignment="1">
      <alignment horizontal="center"/>
    </xf>
    <xf numFmtId="0" fontId="4" fillId="4" borderId="2" xfId="1" applyFont="1" applyFill="1" applyBorder="1" applyAlignment="1">
      <alignment horizontal="right" vertical="top" wrapText="1"/>
    </xf>
    <xf numFmtId="0" fontId="6" fillId="2" borderId="8" xfId="1" applyFont="1" applyFill="1" applyBorder="1">
      <alignment horizontal="left" vertical="top" wrapText="1"/>
    </xf>
    <xf numFmtId="1" fontId="0" fillId="0" borderId="8" xfId="0" applyNumberFormat="1" applyBorder="1"/>
    <xf numFmtId="0" fontId="0" fillId="0" borderId="8" xfId="0" applyBorder="1"/>
  </cellXfs>
  <cellStyles count="2">
    <cellStyle name="Обычный" xfId="0" builtinId="0"/>
    <cellStyle name="Обычный 3" xfId="1" xr:uid="{3A54BD44-D04D-45CF-B27E-335A906976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0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0;&#1055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4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3"/>
      <sheetName val="онкология"/>
      <sheetName val="стар онкология"/>
    </sheetNames>
    <sheetDataSet>
      <sheetData sheetId="0">
        <row r="10">
          <cell r="G10">
            <v>63</v>
          </cell>
        </row>
        <row r="3203">
          <cell r="J3203">
            <v>138</v>
          </cell>
          <cell r="N3203">
            <v>190</v>
          </cell>
          <cell r="S3203">
            <v>235</v>
          </cell>
          <cell r="Z3203">
            <v>277</v>
          </cell>
          <cell r="AA3203">
            <v>840</v>
          </cell>
          <cell r="CO3203">
            <v>10123.298439744003</v>
          </cell>
          <cell r="DM3203">
            <v>13031.523292534657</v>
          </cell>
          <cell r="EK3203">
            <v>13867.961304897279</v>
          </cell>
          <cell r="GA3203">
            <v>18184.521970775375</v>
          </cell>
          <cell r="GG3203">
            <v>55207.30500795132</v>
          </cell>
        </row>
        <row r="3218">
          <cell r="J3218">
            <v>93</v>
          </cell>
          <cell r="N3218">
            <v>120</v>
          </cell>
          <cell r="S3218">
            <v>127</v>
          </cell>
          <cell r="Z3218">
            <v>98</v>
          </cell>
          <cell r="AA3218">
            <v>438</v>
          </cell>
          <cell r="CO3218">
            <v>7108.9072660479997</v>
          </cell>
          <cell r="DM3218">
            <v>9286.7761623168008</v>
          </cell>
          <cell r="EK3218">
            <v>9782.0249282112018</v>
          </cell>
          <cell r="GA3218">
            <v>7711.4790823705598</v>
          </cell>
          <cell r="GG3218">
            <v>33889.187438946567</v>
          </cell>
        </row>
        <row r="3224">
          <cell r="J3224">
            <v>99</v>
          </cell>
          <cell r="N3224">
            <v>98</v>
          </cell>
          <cell r="S3224">
            <v>98</v>
          </cell>
          <cell r="Z3224">
            <v>97</v>
          </cell>
          <cell r="AA3224">
            <v>392</v>
          </cell>
          <cell r="CO3224">
            <v>10778.267804088126</v>
          </cell>
          <cell r="DM3224">
            <v>10678.681818691432</v>
          </cell>
          <cell r="EK3224">
            <v>10678.681818691432</v>
          </cell>
          <cell r="GA3224">
            <v>11656.922613703555</v>
          </cell>
          <cell r="GG3224">
            <v>43792.554055174543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1198</v>
          </cell>
        </row>
      </sheetData>
      <sheetData sheetId="1">
        <row r="10">
          <cell r="D10">
            <v>58</v>
          </cell>
        </row>
      </sheetData>
      <sheetData sheetId="2">
        <row r="6">
          <cell r="EH6">
            <v>5623</v>
          </cell>
        </row>
      </sheetData>
      <sheetData sheetId="3">
        <row r="9">
          <cell r="D9">
            <v>535</v>
          </cell>
        </row>
      </sheetData>
      <sheetData sheetId="4">
        <row r="64">
          <cell r="E64">
            <v>11</v>
          </cell>
          <cell r="H64">
            <v>51</v>
          </cell>
          <cell r="L64">
            <v>51</v>
          </cell>
          <cell r="P64">
            <v>51</v>
          </cell>
          <cell r="W64">
            <v>50</v>
          </cell>
          <cell r="X64">
            <v>203</v>
          </cell>
          <cell r="BA64">
            <v>1877.6977999999997</v>
          </cell>
          <cell r="BW64">
            <v>1877.6977999999997</v>
          </cell>
          <cell r="CS64">
            <v>1877.6977999999997</v>
          </cell>
          <cell r="EB64">
            <v>1831.4728</v>
          </cell>
          <cell r="EG64">
            <v>7464.5661999999993</v>
          </cell>
        </row>
        <row r="78">
          <cell r="H78">
            <v>67</v>
          </cell>
          <cell r="L78">
            <v>51</v>
          </cell>
          <cell r="P78">
            <v>53</v>
          </cell>
          <cell r="W78">
            <v>29</v>
          </cell>
          <cell r="X78">
            <v>200</v>
          </cell>
          <cell r="BA78">
            <v>2509.4549999999999</v>
          </cell>
          <cell r="BW78">
            <v>1906.0650000000001</v>
          </cell>
          <cell r="CS78">
            <v>1973.7750000000001</v>
          </cell>
          <cell r="EB78">
            <v>1099.5449999999998</v>
          </cell>
          <cell r="EG78">
            <v>7488.84</v>
          </cell>
        </row>
        <row r="92">
          <cell r="H92">
            <v>78</v>
          </cell>
          <cell r="L92">
            <v>83</v>
          </cell>
          <cell r="P92">
            <v>58</v>
          </cell>
          <cell r="W92">
            <v>81</v>
          </cell>
          <cell r="X92">
            <v>300</v>
          </cell>
          <cell r="BA92">
            <v>2464.9649999999997</v>
          </cell>
          <cell r="BW92">
            <v>2661.3150000000001</v>
          </cell>
          <cell r="CS92">
            <v>1697.19</v>
          </cell>
          <cell r="EB92">
            <v>2582.7750000000001</v>
          </cell>
          <cell r="EG92">
            <v>9406.244999999999</v>
          </cell>
        </row>
        <row r="106">
          <cell r="H106">
            <v>51</v>
          </cell>
          <cell r="L106">
            <v>64</v>
          </cell>
          <cell r="P106">
            <v>70</v>
          </cell>
          <cell r="W106">
            <v>63</v>
          </cell>
          <cell r="X106">
            <v>248</v>
          </cell>
          <cell r="BA106">
            <v>1668.3424</v>
          </cell>
          <cell r="BW106">
            <v>2064.7532000000001</v>
          </cell>
          <cell r="CS106">
            <v>2272.9646000000002</v>
          </cell>
          <cell r="EB106">
            <v>2022.9682000000003</v>
          </cell>
          <cell r="EG106">
            <v>8029.0284000000011</v>
          </cell>
        </row>
      </sheetData>
      <sheetData sheetId="5">
        <row r="7">
          <cell r="D7">
            <v>300</v>
          </cell>
        </row>
      </sheetData>
      <sheetData sheetId="6">
        <row r="5">
          <cell r="D5">
            <v>494</v>
          </cell>
        </row>
      </sheetData>
      <sheetData sheetId="7">
        <row r="8">
          <cell r="D8">
            <v>200</v>
          </cell>
        </row>
      </sheetData>
      <sheetData sheetId="8">
        <row r="8">
          <cell r="D8">
            <v>648</v>
          </cell>
        </row>
      </sheetData>
      <sheetData sheetId="9">
        <row r="9">
          <cell r="D9">
            <v>430</v>
          </cell>
        </row>
      </sheetData>
      <sheetData sheetId="10">
        <row r="10">
          <cell r="D10">
            <v>13</v>
          </cell>
        </row>
      </sheetData>
      <sheetData sheetId="11">
        <row r="14">
          <cell r="D14">
            <v>0</v>
          </cell>
        </row>
      </sheetData>
      <sheetData sheetId="12">
        <row r="8">
          <cell r="D8">
            <v>288</v>
          </cell>
        </row>
      </sheetData>
      <sheetData sheetId="13"/>
      <sheetData sheetId="14"/>
      <sheetData sheetId="15"/>
      <sheetData sheetId="16"/>
      <sheetData sheetId="17">
        <row r="9">
          <cell r="D9">
            <v>382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евной стационар"/>
      <sheetName val="Лист1"/>
      <sheetName val="Лист2"/>
    </sheetNames>
    <sheetDataSet>
      <sheetData sheetId="0">
        <row r="9">
          <cell r="CE9">
            <v>29.396403903460868</v>
          </cell>
        </row>
        <row r="1263">
          <cell r="G1263">
            <v>309</v>
          </cell>
          <cell r="L1263">
            <v>65</v>
          </cell>
          <cell r="R1263">
            <v>81</v>
          </cell>
          <cell r="Y1263">
            <v>120</v>
          </cell>
          <cell r="AF1263">
            <v>43</v>
          </cell>
          <cell r="CR1263">
            <v>2457.4220976234242</v>
          </cell>
          <cell r="DL1263">
            <v>3200.0472031960794</v>
          </cell>
          <cell r="EF1263">
            <v>4727.6821455095524</v>
          </cell>
          <cell r="FO1263">
            <v>1583.7017621394239</v>
          </cell>
          <cell r="FT1263">
            <v>11968.853208468481</v>
          </cell>
        </row>
        <row r="1275">
          <cell r="G1275">
            <v>557</v>
          </cell>
          <cell r="L1275">
            <v>125</v>
          </cell>
          <cell r="R1275">
            <v>125</v>
          </cell>
          <cell r="Y1275">
            <v>127</v>
          </cell>
          <cell r="AF1275">
            <v>180</v>
          </cell>
          <cell r="CR1275">
            <v>5446.8513174560048</v>
          </cell>
          <cell r="DL1275">
            <v>5465.2838433856095</v>
          </cell>
          <cell r="EF1275">
            <v>5541.6592484877883</v>
          </cell>
          <cell r="FO1275">
            <v>8644.1952683805503</v>
          </cell>
          <cell r="FT1275">
            <v>25097.989677709953</v>
          </cell>
        </row>
        <row r="1284">
          <cell r="G1284">
            <v>2</v>
          </cell>
          <cell r="L1284">
            <v>0</v>
          </cell>
          <cell r="R1284">
            <v>2</v>
          </cell>
          <cell r="Y1284">
            <v>0</v>
          </cell>
          <cell r="AF1284">
            <v>0</v>
          </cell>
          <cell r="CR1284">
            <v>0</v>
          </cell>
          <cell r="DL1284">
            <v>38.778311059991992</v>
          </cell>
          <cell r="EF1284">
            <v>0</v>
          </cell>
          <cell r="FO1284">
            <v>0</v>
          </cell>
          <cell r="FT1284">
            <v>38.778311059991992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Лист1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32 карата"/>
      <sheetName val="ИП Монгуш"/>
      <sheetName val="ИП Саражакова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Новосибирск"/>
      <sheetName val="ООО РДЦ "/>
      <sheetName val="ООО Алдан"/>
      <sheetName val="Тубдиспансер"/>
      <sheetName val="СПИД"/>
      <sheetName val="гиппократ"/>
      <sheetName val="СВОД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4"/>
      <sheetName val="2022-12"/>
      <sheetName val="2023"/>
      <sheetName val="2023-1 "/>
      <sheetName val="2023-2"/>
      <sheetName val="2023-3"/>
      <sheetName val="2023-4 "/>
      <sheetName val="2023-5"/>
      <sheetName val="2023-6"/>
      <sheetName val="2023-7"/>
      <sheetName val="2023-8"/>
      <sheetName val="2023-9"/>
      <sheetName val="2023-11"/>
      <sheetName val="2023-12"/>
      <sheetName val="2023-14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57">
          <cell r="Q57">
            <v>202383.34729931084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1ABD6-EE26-49A8-9358-4D2970ED6810}">
  <dimension ref="A1:R42"/>
  <sheetViews>
    <sheetView tabSelected="1" zoomScale="85" zoomScaleNormal="85" workbookViewId="0">
      <pane xSplit="3" ySplit="8" topLeftCell="D15" activePane="bottomRight" state="frozen"/>
      <selection pane="topRight" activeCell="E1" sqref="E1"/>
      <selection pane="bottomLeft" activeCell="A5" sqref="A5"/>
      <selection pane="bottomRight" activeCell="K2" sqref="K2"/>
    </sheetView>
  </sheetViews>
  <sheetFormatPr defaultRowHeight="15" x14ac:dyDescent="0.25"/>
  <cols>
    <col min="1" max="1" width="15.85546875" customWidth="1"/>
    <col min="2" max="2" width="17.42578125" customWidth="1"/>
    <col min="3" max="3" width="0" hidden="1" customWidth="1"/>
    <col min="4" max="4" width="10.28515625" bestFit="1" customWidth="1"/>
    <col min="6" max="6" width="10.28515625" bestFit="1" customWidth="1"/>
  </cols>
  <sheetData>
    <row r="1" spans="1:18" x14ac:dyDescent="0.25">
      <c r="K1" s="1" t="s">
        <v>31</v>
      </c>
    </row>
    <row r="2" spans="1:18" x14ac:dyDescent="0.25">
      <c r="K2" s="1" t="s">
        <v>32</v>
      </c>
    </row>
    <row r="4" spans="1:18" x14ac:dyDescent="0.2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6" spans="1:18" x14ac:dyDescent="0.25">
      <c r="A6" s="3" t="s">
        <v>1</v>
      </c>
      <c r="B6" s="3" t="s">
        <v>2</v>
      </c>
      <c r="C6" s="4" t="s">
        <v>3</v>
      </c>
      <c r="D6" s="5" t="s">
        <v>4</v>
      </c>
      <c r="E6" s="5" t="s">
        <v>5</v>
      </c>
      <c r="F6" s="6" t="s">
        <v>6</v>
      </c>
      <c r="G6" s="6"/>
      <c r="H6" s="6"/>
      <c r="I6" s="6"/>
      <c r="J6" s="6"/>
      <c r="K6" s="6"/>
      <c r="L6" s="6"/>
      <c r="M6" s="6"/>
      <c r="N6" s="6"/>
      <c r="O6" s="6"/>
    </row>
    <row r="7" spans="1:18" x14ac:dyDescent="0.25">
      <c r="A7" s="7"/>
      <c r="B7" s="7"/>
      <c r="C7" s="8"/>
      <c r="D7" s="5"/>
      <c r="E7" s="5"/>
      <c r="F7" s="9" t="s">
        <v>4</v>
      </c>
      <c r="G7" s="9"/>
      <c r="H7" s="9"/>
      <c r="I7" s="9"/>
      <c r="J7" s="9"/>
      <c r="K7" s="9" t="s">
        <v>5</v>
      </c>
      <c r="L7" s="9"/>
      <c r="M7" s="9"/>
      <c r="N7" s="9"/>
      <c r="O7" s="9"/>
    </row>
    <row r="8" spans="1:18" ht="15.75" thickBot="1" x14ac:dyDescent="0.3">
      <c r="A8" s="7"/>
      <c r="B8" s="7"/>
      <c r="C8" s="8"/>
      <c r="D8" s="3"/>
      <c r="E8" s="3"/>
      <c r="F8" s="10" t="s">
        <v>7</v>
      </c>
      <c r="G8" s="11" t="s">
        <v>8</v>
      </c>
      <c r="H8" s="11" t="s">
        <v>9</v>
      </c>
      <c r="I8" s="11" t="s">
        <v>10</v>
      </c>
      <c r="J8" s="11" t="s">
        <v>11</v>
      </c>
      <c r="K8" s="10" t="s">
        <v>7</v>
      </c>
      <c r="L8" s="11" t="s">
        <v>12</v>
      </c>
      <c r="M8" s="11" t="s">
        <v>13</v>
      </c>
      <c r="N8" s="11" t="s">
        <v>14</v>
      </c>
      <c r="O8" s="11" t="s">
        <v>15</v>
      </c>
    </row>
    <row r="9" spans="1:18" ht="30" customHeight="1" x14ac:dyDescent="0.25">
      <c r="A9" s="12" t="s">
        <v>16</v>
      </c>
      <c r="B9" s="13" t="s">
        <v>17</v>
      </c>
      <c r="C9" s="13"/>
      <c r="D9" s="14">
        <f>SUBTOTAL(9,D10)</f>
        <v>840</v>
      </c>
      <c r="E9" s="14">
        <f t="shared" ref="E9:O9" si="0">SUBTOTAL(9,E10)</f>
        <v>55207.30500795132</v>
      </c>
      <c r="F9" s="14">
        <f t="shared" si="0"/>
        <v>840</v>
      </c>
      <c r="G9" s="14">
        <f t="shared" si="0"/>
        <v>138</v>
      </c>
      <c r="H9" s="14">
        <f t="shared" si="0"/>
        <v>190</v>
      </c>
      <c r="I9" s="14">
        <f t="shared" si="0"/>
        <v>235</v>
      </c>
      <c r="J9" s="14">
        <f t="shared" si="0"/>
        <v>277</v>
      </c>
      <c r="K9" s="15">
        <f t="shared" si="0"/>
        <v>55207.305007951305</v>
      </c>
      <c r="L9" s="15">
        <f t="shared" si="0"/>
        <v>10123.298439744003</v>
      </c>
      <c r="M9" s="15">
        <f t="shared" si="0"/>
        <v>13031.523292534657</v>
      </c>
      <c r="N9" s="15">
        <f t="shared" si="0"/>
        <v>13867.961304897279</v>
      </c>
      <c r="O9" s="16">
        <f t="shared" si="0"/>
        <v>18184.521970775375</v>
      </c>
      <c r="P9" s="17">
        <f>D9-F9</f>
        <v>0</v>
      </c>
      <c r="Q9" s="17">
        <f>E9-K9</f>
        <v>0</v>
      </c>
      <c r="R9" s="18">
        <f>O9+N9+M9+L9-K9</f>
        <v>0</v>
      </c>
    </row>
    <row r="10" spans="1:18" ht="24" customHeight="1" x14ac:dyDescent="0.25">
      <c r="A10" s="19"/>
      <c r="B10" s="20" t="s">
        <v>18</v>
      </c>
      <c r="C10" s="20" t="s">
        <v>19</v>
      </c>
      <c r="D10" s="21">
        <f>'[1]КС 2023'!AA$3203</f>
        <v>840</v>
      </c>
      <c r="E10" s="22">
        <f>'[1]КС 2023'!GG$3203</f>
        <v>55207.30500795132</v>
      </c>
      <c r="F10" s="23">
        <f>G10+H10+I10+J10</f>
        <v>840</v>
      </c>
      <c r="G10" s="23">
        <f>'[1]КС 2023'!J$3203</f>
        <v>138</v>
      </c>
      <c r="H10" s="23">
        <f>'[1]КС 2023'!N$3203</f>
        <v>190</v>
      </c>
      <c r="I10" s="23">
        <f>'[1]КС 2023'!S$3203</f>
        <v>235</v>
      </c>
      <c r="J10" s="23">
        <f>'[1]КС 2023'!Z$3203</f>
        <v>277</v>
      </c>
      <c r="K10" s="22">
        <f>L10+M10+N10+O10</f>
        <v>55207.305007951305</v>
      </c>
      <c r="L10" s="22">
        <f>'[1]КС 2023'!CO$3203</f>
        <v>10123.298439744003</v>
      </c>
      <c r="M10" s="22">
        <f>'[1]КС 2023'!DM$3203</f>
        <v>13031.523292534657</v>
      </c>
      <c r="N10" s="22">
        <f>'[1]КС 2023'!EK$3203</f>
        <v>13867.961304897279</v>
      </c>
      <c r="O10" s="24">
        <f>'[1]КС 2023'!GA$3203</f>
        <v>18184.521970775375</v>
      </c>
      <c r="P10" s="17">
        <f t="shared" ref="P10:P33" si="1">D10-F10</f>
        <v>0</v>
      </c>
      <c r="Q10" s="17">
        <f t="shared" ref="Q10:Q32" si="2">E10-K10</f>
        <v>0</v>
      </c>
      <c r="R10" s="18">
        <f t="shared" ref="R10:R33" si="3">O10+N10+M10+L10-K10</f>
        <v>0</v>
      </c>
    </row>
    <row r="11" spans="1:18" x14ac:dyDescent="0.25">
      <c r="A11" s="19"/>
      <c r="B11" s="25" t="s">
        <v>20</v>
      </c>
      <c r="C11" s="25"/>
      <c r="D11" s="26">
        <f>SUBTOTAL(9,D12)</f>
        <v>203</v>
      </c>
      <c r="E11" s="26">
        <f t="shared" ref="E11:O16" si="4">SUBTOTAL(9,E12)</f>
        <v>7464.5661999999993</v>
      </c>
      <c r="F11" s="26">
        <f t="shared" si="4"/>
        <v>203</v>
      </c>
      <c r="G11" s="26">
        <f t="shared" si="4"/>
        <v>51</v>
      </c>
      <c r="H11" s="26">
        <f t="shared" si="4"/>
        <v>51</v>
      </c>
      <c r="I11" s="26">
        <f t="shared" si="4"/>
        <v>51</v>
      </c>
      <c r="J11" s="26">
        <f t="shared" si="4"/>
        <v>50</v>
      </c>
      <c r="K11" s="27">
        <f t="shared" si="4"/>
        <v>7464.5661999999993</v>
      </c>
      <c r="L11" s="27">
        <f t="shared" si="4"/>
        <v>1877.6977999999997</v>
      </c>
      <c r="M11" s="27">
        <f t="shared" si="4"/>
        <v>1877.6977999999997</v>
      </c>
      <c r="N11" s="27">
        <f t="shared" si="4"/>
        <v>1877.6977999999997</v>
      </c>
      <c r="O11" s="28">
        <f t="shared" si="4"/>
        <v>1831.4728</v>
      </c>
      <c r="P11" s="17">
        <f>D11-F11</f>
        <v>0</v>
      </c>
      <c r="Q11" s="17">
        <f t="shared" si="2"/>
        <v>0</v>
      </c>
      <c r="R11" s="18">
        <f t="shared" si="3"/>
        <v>0</v>
      </c>
    </row>
    <row r="12" spans="1:18" ht="27.75" customHeight="1" x14ac:dyDescent="0.25">
      <c r="A12" s="19"/>
      <c r="B12" s="20" t="s">
        <v>18</v>
      </c>
      <c r="C12" s="20" t="s">
        <v>21</v>
      </c>
      <c r="D12" s="21">
        <f>[2]медреаб.!X$64</f>
        <v>203</v>
      </c>
      <c r="E12" s="22">
        <f>[2]медреаб.!EG$64</f>
        <v>7464.5661999999993</v>
      </c>
      <c r="F12" s="23">
        <f>G12+H12+I12+J12</f>
        <v>203</v>
      </c>
      <c r="G12" s="23">
        <f>[2]медреаб.!H$64</f>
        <v>51</v>
      </c>
      <c r="H12" s="23">
        <f>[2]медреаб.!L$64</f>
        <v>51</v>
      </c>
      <c r="I12" s="23">
        <f>[2]медреаб.!P$64</f>
        <v>51</v>
      </c>
      <c r="J12" s="23">
        <f>[2]медреаб.!W$64</f>
        <v>50</v>
      </c>
      <c r="K12" s="22">
        <f>L12+M12+N12+O12</f>
        <v>7464.5661999999993</v>
      </c>
      <c r="L12" s="22">
        <f>[2]медреаб.!BA$64</f>
        <v>1877.6977999999997</v>
      </c>
      <c r="M12" s="22">
        <f>[2]медреаб.!BW$64</f>
        <v>1877.6977999999997</v>
      </c>
      <c r="N12" s="22">
        <f>[2]медреаб.!CS$64</f>
        <v>1877.6977999999997</v>
      </c>
      <c r="O12" s="24">
        <f>[2]медреаб.!EB$64</f>
        <v>1831.4728</v>
      </c>
      <c r="P12" s="17">
        <f t="shared" si="1"/>
        <v>0</v>
      </c>
      <c r="Q12" s="17">
        <f t="shared" si="2"/>
        <v>0</v>
      </c>
      <c r="R12" s="18">
        <f t="shared" si="3"/>
        <v>0</v>
      </c>
    </row>
    <row r="13" spans="1:18" ht="15.75" thickBot="1" x14ac:dyDescent="0.3">
      <c r="A13" s="19"/>
      <c r="B13" s="29" t="s">
        <v>22</v>
      </c>
      <c r="C13" s="30"/>
      <c r="D13" s="31">
        <f>D9+D11</f>
        <v>1043</v>
      </c>
      <c r="E13" s="31">
        <f t="shared" ref="E13:O13" si="5">E9+E11</f>
        <v>62671.871207951321</v>
      </c>
      <c r="F13" s="31">
        <f t="shared" si="5"/>
        <v>1043</v>
      </c>
      <c r="G13" s="31">
        <f t="shared" si="5"/>
        <v>189</v>
      </c>
      <c r="H13" s="31">
        <f t="shared" si="5"/>
        <v>241</v>
      </c>
      <c r="I13" s="31">
        <f t="shared" si="5"/>
        <v>286</v>
      </c>
      <c r="J13" s="31">
        <f t="shared" si="5"/>
        <v>327</v>
      </c>
      <c r="K13" s="31">
        <f t="shared" si="5"/>
        <v>62671.871207951306</v>
      </c>
      <c r="L13" s="31">
        <f t="shared" si="5"/>
        <v>12000.996239744003</v>
      </c>
      <c r="M13" s="31">
        <f t="shared" si="5"/>
        <v>14909.221092534657</v>
      </c>
      <c r="N13" s="31">
        <f t="shared" si="5"/>
        <v>15745.659104897279</v>
      </c>
      <c r="O13" s="31">
        <f t="shared" si="5"/>
        <v>20015.994770775374</v>
      </c>
      <c r="P13" s="17">
        <f t="shared" si="1"/>
        <v>0</v>
      </c>
      <c r="Q13" s="17">
        <f t="shared" si="2"/>
        <v>0</v>
      </c>
      <c r="R13" s="18">
        <f t="shared" si="3"/>
        <v>0</v>
      </c>
    </row>
    <row r="14" spans="1:18" ht="30" customHeight="1" x14ac:dyDescent="0.25">
      <c r="A14" s="12" t="s">
        <v>23</v>
      </c>
      <c r="B14" s="32" t="s">
        <v>24</v>
      </c>
      <c r="C14" s="32"/>
      <c r="D14" s="14">
        <f>SUBTOTAL(9,D15)</f>
        <v>2</v>
      </c>
      <c r="E14" s="14">
        <f t="shared" si="4"/>
        <v>38.778311059991992</v>
      </c>
      <c r="F14" s="14">
        <f t="shared" si="4"/>
        <v>2</v>
      </c>
      <c r="G14" s="14">
        <f t="shared" si="4"/>
        <v>0</v>
      </c>
      <c r="H14" s="14">
        <f t="shared" si="4"/>
        <v>2</v>
      </c>
      <c r="I14" s="14">
        <f t="shared" si="4"/>
        <v>0</v>
      </c>
      <c r="J14" s="14">
        <f t="shared" si="4"/>
        <v>0</v>
      </c>
      <c r="K14" s="15">
        <f t="shared" si="4"/>
        <v>38.778311059991992</v>
      </c>
      <c r="L14" s="15">
        <f t="shared" si="4"/>
        <v>0</v>
      </c>
      <c r="M14" s="15">
        <f t="shared" si="4"/>
        <v>38.778311059991992</v>
      </c>
      <c r="N14" s="15">
        <f t="shared" si="4"/>
        <v>0</v>
      </c>
      <c r="O14" s="16">
        <f t="shared" si="4"/>
        <v>0</v>
      </c>
      <c r="P14" s="17">
        <f t="shared" si="1"/>
        <v>0</v>
      </c>
      <c r="Q14" s="17">
        <f t="shared" si="2"/>
        <v>0</v>
      </c>
      <c r="R14" s="18">
        <f t="shared" si="3"/>
        <v>0</v>
      </c>
    </row>
    <row r="15" spans="1:18" ht="26.25" customHeight="1" x14ac:dyDescent="0.25">
      <c r="A15" s="19"/>
      <c r="B15" s="20" t="s">
        <v>18</v>
      </c>
      <c r="C15" s="20" t="s">
        <v>21</v>
      </c>
      <c r="D15" s="23">
        <f>'[3]Дневной стационар'!$G$1284</f>
        <v>2</v>
      </c>
      <c r="E15" s="22">
        <f>'[3]Дневной стационар'!$FT$1284</f>
        <v>38.778311059991992</v>
      </c>
      <c r="F15" s="23">
        <f>G15+H15+I15+J15</f>
        <v>2</v>
      </c>
      <c r="G15" s="23">
        <f>'[3]Дневной стационар'!$L$1284</f>
        <v>0</v>
      </c>
      <c r="H15" s="23">
        <f>'[3]Дневной стационар'!$R$1284</f>
        <v>2</v>
      </c>
      <c r="I15" s="23">
        <f>'[3]Дневной стационар'!$Y$1284</f>
        <v>0</v>
      </c>
      <c r="J15" s="23">
        <f>'[3]Дневной стационар'!$AF$1284</f>
        <v>0</v>
      </c>
      <c r="K15" s="22">
        <f>L15+M15+N15+O15</f>
        <v>38.778311059991992</v>
      </c>
      <c r="L15" s="22">
        <f>'[3]Дневной стационар'!$CR$1284</f>
        <v>0</v>
      </c>
      <c r="M15" s="22">
        <f>'[3]Дневной стационар'!$DL$1284</f>
        <v>38.778311059991992</v>
      </c>
      <c r="N15" s="22">
        <f>'[3]Дневной стационар'!$EF$1284</f>
        <v>0</v>
      </c>
      <c r="O15" s="24">
        <f>'[3]Дневной стационар'!$FO$1284</f>
        <v>0</v>
      </c>
      <c r="P15" s="17">
        <f t="shared" si="1"/>
        <v>0</v>
      </c>
      <c r="Q15" s="17">
        <f t="shared" si="2"/>
        <v>0</v>
      </c>
      <c r="R15" s="18">
        <f t="shared" si="3"/>
        <v>0</v>
      </c>
    </row>
    <row r="16" spans="1:18" ht="13.5" customHeight="1" x14ac:dyDescent="0.25">
      <c r="A16" s="19"/>
      <c r="B16" s="25" t="s">
        <v>20</v>
      </c>
      <c r="C16" s="25"/>
      <c r="D16" s="26">
        <f>SUBTOTAL(9,D17)</f>
        <v>248</v>
      </c>
      <c r="E16" s="26">
        <f t="shared" si="4"/>
        <v>8029.0284000000011</v>
      </c>
      <c r="F16" s="26">
        <f t="shared" si="4"/>
        <v>248</v>
      </c>
      <c r="G16" s="26">
        <f t="shared" si="4"/>
        <v>51</v>
      </c>
      <c r="H16" s="26">
        <f t="shared" si="4"/>
        <v>64</v>
      </c>
      <c r="I16" s="26">
        <f t="shared" si="4"/>
        <v>70</v>
      </c>
      <c r="J16" s="26">
        <f t="shared" si="4"/>
        <v>63</v>
      </c>
      <c r="K16" s="27">
        <f t="shared" si="4"/>
        <v>8029.0284000000001</v>
      </c>
      <c r="L16" s="27">
        <f t="shared" si="4"/>
        <v>1668.3424</v>
      </c>
      <c r="M16" s="27">
        <f t="shared" si="4"/>
        <v>2064.7532000000001</v>
      </c>
      <c r="N16" s="27">
        <f t="shared" si="4"/>
        <v>2272.9646000000002</v>
      </c>
      <c r="O16" s="28">
        <f t="shared" si="4"/>
        <v>2022.9682000000003</v>
      </c>
      <c r="P16" s="17">
        <f t="shared" si="1"/>
        <v>0</v>
      </c>
      <c r="Q16" s="17">
        <f t="shared" si="2"/>
        <v>0</v>
      </c>
      <c r="R16" s="18">
        <f t="shared" si="3"/>
        <v>0</v>
      </c>
    </row>
    <row r="17" spans="1:18" ht="21.75" customHeight="1" x14ac:dyDescent="0.25">
      <c r="A17" s="19"/>
      <c r="B17" s="20" t="s">
        <v>18</v>
      </c>
      <c r="C17" s="20" t="s">
        <v>21</v>
      </c>
      <c r="D17" s="21">
        <f>[2]медреаб.!X$106</f>
        <v>248</v>
      </c>
      <c r="E17" s="22">
        <f>[2]медреаб.!EG$106</f>
        <v>8029.0284000000011</v>
      </c>
      <c r="F17" s="23">
        <f>G17+H17+I17+J17</f>
        <v>248</v>
      </c>
      <c r="G17" s="23">
        <f>[2]медреаб.!H$106</f>
        <v>51</v>
      </c>
      <c r="H17" s="23">
        <f>[2]медреаб.!L$106</f>
        <v>64</v>
      </c>
      <c r="I17" s="23">
        <f>[2]медреаб.!P$106</f>
        <v>70</v>
      </c>
      <c r="J17" s="23">
        <f>[2]медреаб.!W$106</f>
        <v>63</v>
      </c>
      <c r="K17" s="22">
        <f>L17+M17+N17+O17</f>
        <v>8029.0284000000001</v>
      </c>
      <c r="L17" s="22">
        <f>[2]медреаб.!BA$106</f>
        <v>1668.3424</v>
      </c>
      <c r="M17" s="22">
        <f>[2]медреаб.!BW$106</f>
        <v>2064.7532000000001</v>
      </c>
      <c r="N17" s="22">
        <f>[2]медреаб.!CS$106</f>
        <v>2272.9646000000002</v>
      </c>
      <c r="O17" s="24">
        <f>[2]медреаб.!EB$106</f>
        <v>2022.9682000000003</v>
      </c>
      <c r="P17" s="17">
        <f t="shared" si="1"/>
        <v>0</v>
      </c>
      <c r="Q17" s="17">
        <f t="shared" si="2"/>
        <v>0</v>
      </c>
      <c r="R17" s="18">
        <f t="shared" si="3"/>
        <v>0</v>
      </c>
    </row>
    <row r="18" spans="1:18" ht="15.75" thickBot="1" x14ac:dyDescent="0.3">
      <c r="A18" s="19"/>
      <c r="B18" s="29" t="s">
        <v>22</v>
      </c>
      <c r="C18" s="30"/>
      <c r="D18" s="31">
        <f>D14+D16</f>
        <v>250</v>
      </c>
      <c r="E18" s="31">
        <f t="shared" ref="E18:O18" si="6">E14+E16</f>
        <v>8067.8067110599932</v>
      </c>
      <c r="F18" s="31">
        <f t="shared" si="6"/>
        <v>250</v>
      </c>
      <c r="G18" s="31">
        <f t="shared" si="6"/>
        <v>51</v>
      </c>
      <c r="H18" s="31">
        <f t="shared" si="6"/>
        <v>66</v>
      </c>
      <c r="I18" s="31">
        <f t="shared" si="6"/>
        <v>70</v>
      </c>
      <c r="J18" s="31">
        <f t="shared" si="6"/>
        <v>63</v>
      </c>
      <c r="K18" s="31">
        <f t="shared" si="6"/>
        <v>8067.8067110599923</v>
      </c>
      <c r="L18" s="31">
        <f t="shared" si="6"/>
        <v>1668.3424</v>
      </c>
      <c r="M18" s="31">
        <f t="shared" si="6"/>
        <v>2103.5315110599922</v>
      </c>
      <c r="N18" s="31">
        <f t="shared" si="6"/>
        <v>2272.9646000000002</v>
      </c>
      <c r="O18" s="31">
        <f t="shared" si="6"/>
        <v>2022.9682000000003</v>
      </c>
      <c r="P18" s="17">
        <f t="shared" si="1"/>
        <v>0</v>
      </c>
      <c r="Q18" s="17">
        <f t="shared" si="2"/>
        <v>0</v>
      </c>
      <c r="R18" s="18">
        <f t="shared" si="3"/>
        <v>0</v>
      </c>
    </row>
    <row r="19" spans="1:18" ht="30" customHeight="1" x14ac:dyDescent="0.25">
      <c r="A19" s="12" t="s">
        <v>25</v>
      </c>
      <c r="B19" s="13" t="s">
        <v>17</v>
      </c>
      <c r="C19" s="13"/>
      <c r="D19" s="14">
        <f>SUBTOTAL(9,D20)</f>
        <v>438</v>
      </c>
      <c r="E19" s="14">
        <f t="shared" ref="E19:O19" si="7">SUBTOTAL(9,E20)</f>
        <v>33889.187438946567</v>
      </c>
      <c r="F19" s="14">
        <f t="shared" si="7"/>
        <v>438</v>
      </c>
      <c r="G19" s="14">
        <f t="shared" si="7"/>
        <v>93</v>
      </c>
      <c r="H19" s="14">
        <f t="shared" si="7"/>
        <v>120</v>
      </c>
      <c r="I19" s="14">
        <f t="shared" si="7"/>
        <v>127</v>
      </c>
      <c r="J19" s="14">
        <f t="shared" si="7"/>
        <v>98</v>
      </c>
      <c r="K19" s="15">
        <f t="shared" si="7"/>
        <v>33889.187438946559</v>
      </c>
      <c r="L19" s="15">
        <f t="shared" si="7"/>
        <v>7108.9072660479997</v>
      </c>
      <c r="M19" s="15">
        <f t="shared" si="7"/>
        <v>9286.7761623168008</v>
      </c>
      <c r="N19" s="15">
        <f t="shared" si="7"/>
        <v>9782.0249282112018</v>
      </c>
      <c r="O19" s="16">
        <f t="shared" si="7"/>
        <v>7711.4790823705598</v>
      </c>
      <c r="P19" s="17">
        <f t="shared" si="1"/>
        <v>0</v>
      </c>
      <c r="Q19" s="17">
        <f t="shared" si="2"/>
        <v>0</v>
      </c>
      <c r="R19" s="18">
        <f t="shared" si="3"/>
        <v>0</v>
      </c>
    </row>
    <row r="20" spans="1:18" ht="22.5" customHeight="1" x14ac:dyDescent="0.25">
      <c r="A20" s="19"/>
      <c r="B20" s="20" t="s">
        <v>18</v>
      </c>
      <c r="C20" s="20" t="s">
        <v>19</v>
      </c>
      <c r="D20" s="21">
        <f>'[1]КС 2023'!AA$3218</f>
        <v>438</v>
      </c>
      <c r="E20" s="22">
        <f>'[1]КС 2023'!GG$3218</f>
        <v>33889.187438946567</v>
      </c>
      <c r="F20" s="23">
        <f>G20+H20+I20+J20</f>
        <v>438</v>
      </c>
      <c r="G20" s="23">
        <f>'[1]КС 2023'!J$3218</f>
        <v>93</v>
      </c>
      <c r="H20" s="23">
        <f>'[1]КС 2023'!N$3218</f>
        <v>120</v>
      </c>
      <c r="I20" s="23">
        <f>'[1]КС 2023'!S$3218</f>
        <v>127</v>
      </c>
      <c r="J20" s="23">
        <f>'[1]КС 2023'!Z$3218</f>
        <v>98</v>
      </c>
      <c r="K20" s="22">
        <f>L20+M20+N20+O20</f>
        <v>33889.187438946559</v>
      </c>
      <c r="L20" s="22">
        <f>'[1]КС 2023'!CO$3218</f>
        <v>7108.9072660479997</v>
      </c>
      <c r="M20" s="22">
        <f>'[1]КС 2023'!DM$3218</f>
        <v>9286.7761623168008</v>
      </c>
      <c r="N20" s="22">
        <f>'[1]КС 2023'!EK$3218</f>
        <v>9782.0249282112018</v>
      </c>
      <c r="O20" s="24">
        <f>'[1]КС 2023'!GA$3218</f>
        <v>7711.4790823705598</v>
      </c>
      <c r="P20" s="17">
        <f t="shared" si="1"/>
        <v>0</v>
      </c>
      <c r="Q20" s="17">
        <f t="shared" si="2"/>
        <v>0</v>
      </c>
      <c r="R20" s="18">
        <f t="shared" si="3"/>
        <v>0</v>
      </c>
    </row>
    <row r="21" spans="1:18" ht="25.7" customHeight="1" x14ac:dyDescent="0.25">
      <c r="A21" s="19"/>
      <c r="B21" s="33" t="s">
        <v>24</v>
      </c>
      <c r="C21" s="33"/>
      <c r="D21" s="26">
        <f>SUBTOTAL(9,D22)</f>
        <v>309</v>
      </c>
      <c r="E21" s="26">
        <f t="shared" ref="E21:O21" si="8">SUBTOTAL(9,E22)</f>
        <v>11968.853208468481</v>
      </c>
      <c r="F21" s="26">
        <f t="shared" si="8"/>
        <v>309</v>
      </c>
      <c r="G21" s="26">
        <f t="shared" si="8"/>
        <v>65</v>
      </c>
      <c r="H21" s="26">
        <f t="shared" si="8"/>
        <v>81</v>
      </c>
      <c r="I21" s="26">
        <f t="shared" si="8"/>
        <v>120</v>
      </c>
      <c r="J21" s="26">
        <f t="shared" si="8"/>
        <v>43</v>
      </c>
      <c r="K21" s="26">
        <f t="shared" si="8"/>
        <v>11968.853208468479</v>
      </c>
      <c r="L21" s="26">
        <f t="shared" si="8"/>
        <v>2457.4220976234242</v>
      </c>
      <c r="M21" s="26">
        <f t="shared" si="8"/>
        <v>3200.0472031960794</v>
      </c>
      <c r="N21" s="26">
        <f t="shared" si="8"/>
        <v>4727.6821455095524</v>
      </c>
      <c r="O21" s="34">
        <f t="shared" si="8"/>
        <v>1583.7017621394239</v>
      </c>
      <c r="P21" s="17">
        <f t="shared" si="1"/>
        <v>0</v>
      </c>
      <c r="Q21" s="17">
        <f t="shared" si="2"/>
        <v>0</v>
      </c>
      <c r="R21" s="18">
        <f t="shared" si="3"/>
        <v>0</v>
      </c>
    </row>
    <row r="22" spans="1:18" ht="24" customHeight="1" x14ac:dyDescent="0.25">
      <c r="A22" s="19"/>
      <c r="B22" s="20" t="s">
        <v>18</v>
      </c>
      <c r="C22" s="20" t="s">
        <v>19</v>
      </c>
      <c r="D22" s="35">
        <f>'[3]Дневной стационар'!$G$1263</f>
        <v>309</v>
      </c>
      <c r="E22" s="36">
        <f>'[3]Дневной стационар'!$FT$1263</f>
        <v>11968.853208468481</v>
      </c>
      <c r="F22" s="23">
        <f>G22+H22+I22+J22</f>
        <v>309</v>
      </c>
      <c r="G22" s="35">
        <f>'[3]Дневной стационар'!$L$1263</f>
        <v>65</v>
      </c>
      <c r="H22" s="35">
        <f>'[3]Дневной стационар'!$R$1263</f>
        <v>81</v>
      </c>
      <c r="I22" s="35">
        <f>'[3]Дневной стационар'!$Y$1263</f>
        <v>120</v>
      </c>
      <c r="J22" s="35">
        <f>'[3]Дневной стационар'!$AF$1263</f>
        <v>43</v>
      </c>
      <c r="K22" s="22">
        <f>L22+M22+N22+O22</f>
        <v>11968.853208468479</v>
      </c>
      <c r="L22" s="36">
        <f>'[3]Дневной стационар'!$CR$1263</f>
        <v>2457.4220976234242</v>
      </c>
      <c r="M22" s="36">
        <f>'[3]Дневной стационар'!$DL$1263</f>
        <v>3200.0472031960794</v>
      </c>
      <c r="N22" s="36">
        <f>'[3]Дневной стационар'!$EF$1263</f>
        <v>4727.6821455095524</v>
      </c>
      <c r="O22" s="37">
        <f>'[3]Дневной стационар'!$FO$1263</f>
        <v>1583.7017621394239</v>
      </c>
      <c r="P22" s="17">
        <f t="shared" si="1"/>
        <v>0</v>
      </c>
      <c r="Q22" s="17">
        <f t="shared" si="2"/>
        <v>0</v>
      </c>
      <c r="R22" s="18">
        <f t="shared" si="3"/>
        <v>0</v>
      </c>
    </row>
    <row r="23" spans="1:18" x14ac:dyDescent="0.25">
      <c r="A23" s="19"/>
      <c r="B23" s="25" t="s">
        <v>20</v>
      </c>
      <c r="C23" s="25"/>
      <c r="D23" s="26">
        <f>SUBTOTAL(9,D24)</f>
        <v>200</v>
      </c>
      <c r="E23" s="26">
        <f t="shared" ref="E23:O23" si="9">SUBTOTAL(9,E24)</f>
        <v>7488.84</v>
      </c>
      <c r="F23" s="26">
        <f t="shared" si="9"/>
        <v>200</v>
      </c>
      <c r="G23" s="26">
        <f t="shared" si="9"/>
        <v>67</v>
      </c>
      <c r="H23" s="26">
        <f t="shared" si="9"/>
        <v>51</v>
      </c>
      <c r="I23" s="26">
        <f t="shared" si="9"/>
        <v>53</v>
      </c>
      <c r="J23" s="26">
        <f t="shared" si="9"/>
        <v>29</v>
      </c>
      <c r="K23" s="27">
        <f t="shared" si="9"/>
        <v>7488.84</v>
      </c>
      <c r="L23" s="27">
        <f t="shared" si="9"/>
        <v>2509.4549999999999</v>
      </c>
      <c r="M23" s="27">
        <f t="shared" si="9"/>
        <v>1906.0650000000001</v>
      </c>
      <c r="N23" s="27">
        <f t="shared" si="9"/>
        <v>1973.7750000000001</v>
      </c>
      <c r="O23" s="28">
        <f t="shared" si="9"/>
        <v>1099.5449999999998</v>
      </c>
      <c r="P23" s="17">
        <f t="shared" si="1"/>
        <v>0</v>
      </c>
      <c r="Q23" s="17">
        <f t="shared" si="2"/>
        <v>0</v>
      </c>
      <c r="R23" s="18">
        <f t="shared" si="3"/>
        <v>0</v>
      </c>
    </row>
    <row r="24" spans="1:18" ht="27.2" customHeight="1" x14ac:dyDescent="0.25">
      <c r="A24" s="19"/>
      <c r="B24" s="20" t="s">
        <v>18</v>
      </c>
      <c r="C24" s="20" t="s">
        <v>21</v>
      </c>
      <c r="D24" s="21">
        <f>[2]медреаб.!X$78</f>
        <v>200</v>
      </c>
      <c r="E24" s="22">
        <f>[2]медреаб.!EG$78</f>
        <v>7488.84</v>
      </c>
      <c r="F24" s="23">
        <f>G24+H24+I24+J24</f>
        <v>200</v>
      </c>
      <c r="G24" s="23">
        <f>[2]медреаб.!H$78</f>
        <v>67</v>
      </c>
      <c r="H24" s="23">
        <f>[2]медреаб.!L$78</f>
        <v>51</v>
      </c>
      <c r="I24" s="23">
        <f>[2]медреаб.!P$78</f>
        <v>53</v>
      </c>
      <c r="J24" s="23">
        <f>[2]медреаб.!W$78</f>
        <v>29</v>
      </c>
      <c r="K24" s="22">
        <f>L24+M24+N24+O24</f>
        <v>7488.84</v>
      </c>
      <c r="L24" s="22">
        <f>[2]медреаб.!BA$78</f>
        <v>2509.4549999999999</v>
      </c>
      <c r="M24" s="22">
        <f>[2]медреаб.!BW$78</f>
        <v>1906.0650000000001</v>
      </c>
      <c r="N24" s="22">
        <f>[2]медреаб.!CS$78</f>
        <v>1973.7750000000001</v>
      </c>
      <c r="O24" s="24">
        <f>[2]медреаб.!EB$78</f>
        <v>1099.5449999999998</v>
      </c>
      <c r="P24" s="17">
        <f t="shared" si="1"/>
        <v>0</v>
      </c>
      <c r="Q24" s="17">
        <f t="shared" si="2"/>
        <v>0</v>
      </c>
      <c r="R24" s="18">
        <f t="shared" si="3"/>
        <v>0</v>
      </c>
    </row>
    <row r="25" spans="1:18" ht="15.75" thickBot="1" x14ac:dyDescent="0.3">
      <c r="A25" s="19"/>
      <c r="B25" s="29" t="s">
        <v>22</v>
      </c>
      <c r="C25" s="30"/>
      <c r="D25" s="31">
        <f>D19+D21+D23</f>
        <v>947</v>
      </c>
      <c r="E25" s="31">
        <f t="shared" ref="E25:O25" si="10">E19+E21+E23</f>
        <v>53346.880647415048</v>
      </c>
      <c r="F25" s="31">
        <f t="shared" si="10"/>
        <v>947</v>
      </c>
      <c r="G25" s="31">
        <f t="shared" si="10"/>
        <v>225</v>
      </c>
      <c r="H25" s="31">
        <f t="shared" si="10"/>
        <v>252</v>
      </c>
      <c r="I25" s="31">
        <f t="shared" si="10"/>
        <v>300</v>
      </c>
      <c r="J25" s="31">
        <f t="shared" si="10"/>
        <v>170</v>
      </c>
      <c r="K25" s="31">
        <f t="shared" si="10"/>
        <v>53346.880647415033</v>
      </c>
      <c r="L25" s="31">
        <f t="shared" si="10"/>
        <v>12075.784363671424</v>
      </c>
      <c r="M25" s="31">
        <f t="shared" si="10"/>
        <v>14392.888365512881</v>
      </c>
      <c r="N25" s="31">
        <f t="shared" si="10"/>
        <v>16483.482073720756</v>
      </c>
      <c r="O25" s="31">
        <f t="shared" si="10"/>
        <v>10394.725844509983</v>
      </c>
      <c r="P25" s="17"/>
      <c r="Q25" s="17"/>
      <c r="R25" s="18">
        <f t="shared" si="3"/>
        <v>0</v>
      </c>
    </row>
    <row r="26" spans="1:18" ht="30" customHeight="1" x14ac:dyDescent="0.25">
      <c r="A26" s="12" t="s">
        <v>26</v>
      </c>
      <c r="B26" s="13" t="s">
        <v>17</v>
      </c>
      <c r="C26" s="13"/>
      <c r="D26" s="14">
        <f>SUBTOTAL(9,D27)</f>
        <v>392</v>
      </c>
      <c r="E26" s="14">
        <f t="shared" ref="E26:O26" si="11">SUBTOTAL(9,E27)</f>
        <v>43792.554055174543</v>
      </c>
      <c r="F26" s="14">
        <f t="shared" si="11"/>
        <v>392</v>
      </c>
      <c r="G26" s="14">
        <f t="shared" si="11"/>
        <v>99</v>
      </c>
      <c r="H26" s="14">
        <f t="shared" si="11"/>
        <v>98</v>
      </c>
      <c r="I26" s="14">
        <f t="shared" si="11"/>
        <v>98</v>
      </c>
      <c r="J26" s="14">
        <f t="shared" si="11"/>
        <v>97</v>
      </c>
      <c r="K26" s="14">
        <f t="shared" si="11"/>
        <v>43792.554055174543</v>
      </c>
      <c r="L26" s="14">
        <f t="shared" si="11"/>
        <v>10778.267804088126</v>
      </c>
      <c r="M26" s="14">
        <f t="shared" si="11"/>
        <v>10678.681818691432</v>
      </c>
      <c r="N26" s="14">
        <f t="shared" si="11"/>
        <v>10678.681818691432</v>
      </c>
      <c r="O26" s="38">
        <f t="shared" si="11"/>
        <v>11656.922613703555</v>
      </c>
      <c r="P26" s="17">
        <f t="shared" si="1"/>
        <v>0</v>
      </c>
      <c r="Q26" s="17">
        <f t="shared" si="2"/>
        <v>0</v>
      </c>
      <c r="R26" s="18">
        <f t="shared" si="3"/>
        <v>0</v>
      </c>
    </row>
    <row r="27" spans="1:18" ht="26.25" customHeight="1" x14ac:dyDescent="0.25">
      <c r="A27" s="19"/>
      <c r="B27" s="20" t="s">
        <v>18</v>
      </c>
      <c r="C27" s="20" t="s">
        <v>19</v>
      </c>
      <c r="D27" s="21">
        <f>'[1]КС 2023'!AA$3224</f>
        <v>392</v>
      </c>
      <c r="E27" s="22">
        <f>'[1]КС 2023'!GG$3224</f>
        <v>43792.554055174543</v>
      </c>
      <c r="F27" s="23">
        <f>G27+H27+I27+J27</f>
        <v>392</v>
      </c>
      <c r="G27" s="23">
        <f>'[1]КС 2023'!J$3224</f>
        <v>99</v>
      </c>
      <c r="H27" s="23">
        <f>'[1]КС 2023'!N$3224</f>
        <v>98</v>
      </c>
      <c r="I27" s="23">
        <f>'[1]КС 2023'!S$3224</f>
        <v>98</v>
      </c>
      <c r="J27" s="23">
        <f>'[1]КС 2023'!Z$3224</f>
        <v>97</v>
      </c>
      <c r="K27" s="22">
        <f>L27+M27+N27+O27</f>
        <v>43792.554055174543</v>
      </c>
      <c r="L27" s="22">
        <f>'[1]КС 2023'!CO$3224</f>
        <v>10778.267804088126</v>
      </c>
      <c r="M27" s="22">
        <f>'[1]КС 2023'!DM$3224</f>
        <v>10678.681818691432</v>
      </c>
      <c r="N27" s="22">
        <f>'[1]КС 2023'!EK$3224</f>
        <v>10678.681818691432</v>
      </c>
      <c r="O27" s="24">
        <f>'[1]КС 2023'!GA$3224</f>
        <v>11656.922613703555</v>
      </c>
      <c r="P27" s="17">
        <f t="shared" si="1"/>
        <v>0</v>
      </c>
      <c r="Q27" s="17">
        <f t="shared" si="2"/>
        <v>0</v>
      </c>
      <c r="R27" s="18">
        <f t="shared" si="3"/>
        <v>0</v>
      </c>
    </row>
    <row r="28" spans="1:18" ht="22.5" customHeight="1" x14ac:dyDescent="0.25">
      <c r="A28" s="19"/>
      <c r="B28" s="33" t="s">
        <v>24</v>
      </c>
      <c r="C28" s="33"/>
      <c r="D28" s="26">
        <f>SUBTOTAL(9,D29)</f>
        <v>557</v>
      </c>
      <c r="E28" s="26">
        <f t="shared" ref="E28:O30" si="12">SUBTOTAL(9,E29)</f>
        <v>25097.989677709953</v>
      </c>
      <c r="F28" s="26">
        <f t="shared" si="12"/>
        <v>557</v>
      </c>
      <c r="G28" s="26">
        <f t="shared" si="12"/>
        <v>125</v>
      </c>
      <c r="H28" s="26">
        <f t="shared" si="12"/>
        <v>125</v>
      </c>
      <c r="I28" s="26">
        <f t="shared" si="12"/>
        <v>127</v>
      </c>
      <c r="J28" s="26">
        <f t="shared" si="12"/>
        <v>180</v>
      </c>
      <c r="K28" s="26">
        <f t="shared" si="12"/>
        <v>25097.989677709953</v>
      </c>
      <c r="L28" s="26">
        <f t="shared" si="12"/>
        <v>5446.8513174560048</v>
      </c>
      <c r="M28" s="26">
        <f t="shared" si="12"/>
        <v>5465.2838433856095</v>
      </c>
      <c r="N28" s="26">
        <f t="shared" si="12"/>
        <v>5541.6592484877883</v>
      </c>
      <c r="O28" s="34">
        <f t="shared" si="12"/>
        <v>8644.1952683805503</v>
      </c>
      <c r="P28" s="17">
        <f t="shared" si="1"/>
        <v>0</v>
      </c>
      <c r="Q28" s="17">
        <f t="shared" si="2"/>
        <v>0</v>
      </c>
      <c r="R28" s="18">
        <f t="shared" si="3"/>
        <v>0</v>
      </c>
    </row>
    <row r="29" spans="1:18" ht="27.75" customHeight="1" x14ac:dyDescent="0.25">
      <c r="A29" s="19"/>
      <c r="B29" s="20" t="s">
        <v>18</v>
      </c>
      <c r="C29" s="20" t="s">
        <v>19</v>
      </c>
      <c r="D29" s="35">
        <f>'[3]Дневной стационар'!$G$1275</f>
        <v>557</v>
      </c>
      <c r="E29" s="36">
        <f>'[3]Дневной стационар'!$FT$1275</f>
        <v>25097.989677709953</v>
      </c>
      <c r="F29" s="39">
        <f>G29+H29+I29+J29</f>
        <v>557</v>
      </c>
      <c r="G29" s="35">
        <f>'[3]Дневной стационар'!$L$1275</f>
        <v>125</v>
      </c>
      <c r="H29" s="35">
        <f>'[3]Дневной стационар'!$R$1275</f>
        <v>125</v>
      </c>
      <c r="I29" s="35">
        <f>'[3]Дневной стационар'!$Y$1275</f>
        <v>127</v>
      </c>
      <c r="J29" s="35">
        <f>'[3]Дневной стационар'!$AF$1275</f>
        <v>180</v>
      </c>
      <c r="K29" s="22">
        <f>L29+M29+N29+O29</f>
        <v>25097.989677709953</v>
      </c>
      <c r="L29" s="36">
        <f>'[3]Дневной стационар'!$CR$1275</f>
        <v>5446.8513174560048</v>
      </c>
      <c r="M29" s="36">
        <f>'[3]Дневной стационар'!$DL$1275</f>
        <v>5465.2838433856095</v>
      </c>
      <c r="N29" s="36">
        <f>'[3]Дневной стационар'!$EF$1275</f>
        <v>5541.6592484877883</v>
      </c>
      <c r="O29" s="37">
        <f>'[3]Дневной стационар'!$FO$1275</f>
        <v>8644.1952683805503</v>
      </c>
      <c r="P29" s="17">
        <f t="shared" si="1"/>
        <v>0</v>
      </c>
      <c r="Q29" s="17">
        <f t="shared" si="2"/>
        <v>0</v>
      </c>
      <c r="R29" s="18">
        <f t="shared" si="3"/>
        <v>0</v>
      </c>
    </row>
    <row r="30" spans="1:18" x14ac:dyDescent="0.25">
      <c r="A30" s="19"/>
      <c r="B30" s="40" t="s">
        <v>20</v>
      </c>
      <c r="C30" s="40"/>
      <c r="D30" s="26">
        <f>SUBTOTAL(9,D31)</f>
        <v>300</v>
      </c>
      <c r="E30" s="26">
        <f t="shared" si="12"/>
        <v>9406.244999999999</v>
      </c>
      <c r="F30" s="26">
        <f t="shared" si="12"/>
        <v>300</v>
      </c>
      <c r="G30" s="26">
        <f t="shared" si="12"/>
        <v>78</v>
      </c>
      <c r="H30" s="26">
        <f t="shared" si="12"/>
        <v>83</v>
      </c>
      <c r="I30" s="26">
        <f t="shared" si="12"/>
        <v>58</v>
      </c>
      <c r="J30" s="26">
        <f t="shared" si="12"/>
        <v>81</v>
      </c>
      <c r="K30" s="26">
        <f t="shared" si="12"/>
        <v>9406.244999999999</v>
      </c>
      <c r="L30" s="26">
        <f t="shared" si="12"/>
        <v>2464.9649999999997</v>
      </c>
      <c r="M30" s="26">
        <f t="shared" si="12"/>
        <v>2661.3150000000001</v>
      </c>
      <c r="N30" s="26">
        <f t="shared" si="12"/>
        <v>1697.19</v>
      </c>
      <c r="O30" s="34">
        <f t="shared" si="12"/>
        <v>2582.7750000000001</v>
      </c>
      <c r="P30" s="17">
        <f t="shared" si="1"/>
        <v>0</v>
      </c>
      <c r="Q30" s="17">
        <f t="shared" si="2"/>
        <v>0</v>
      </c>
      <c r="R30" s="18">
        <f t="shared" si="3"/>
        <v>0</v>
      </c>
    </row>
    <row r="31" spans="1:18" ht="28.5" customHeight="1" x14ac:dyDescent="0.25">
      <c r="A31" s="19"/>
      <c r="B31" s="20" t="s">
        <v>18</v>
      </c>
      <c r="C31" s="20" t="s">
        <v>21</v>
      </c>
      <c r="D31" s="35">
        <f>[2]медреаб.!X$92</f>
        <v>300</v>
      </c>
      <c r="E31" s="36">
        <f>[2]медреаб.!EG$92</f>
        <v>9406.244999999999</v>
      </c>
      <c r="F31" s="39">
        <f>G31+H31+I31+J31</f>
        <v>300</v>
      </c>
      <c r="G31" s="35">
        <f>[2]медреаб.!H$92</f>
        <v>78</v>
      </c>
      <c r="H31" s="35">
        <f>[2]медреаб.!L$92</f>
        <v>83</v>
      </c>
      <c r="I31" s="35">
        <f>[2]медреаб.!P$92</f>
        <v>58</v>
      </c>
      <c r="J31" s="35">
        <f>[2]медреаб.!W$92</f>
        <v>81</v>
      </c>
      <c r="K31" s="22">
        <f>L31+M31+N31+O31</f>
        <v>9406.244999999999</v>
      </c>
      <c r="L31" s="36">
        <f>[2]медреаб.!BA$92</f>
        <v>2464.9649999999997</v>
      </c>
      <c r="M31" s="36">
        <f>[2]медреаб.!BW$92</f>
        <v>2661.3150000000001</v>
      </c>
      <c r="N31" s="36">
        <f>[2]медреаб.!CS$92</f>
        <v>1697.19</v>
      </c>
      <c r="O31" s="37">
        <f>[2]медреаб.!EB$92</f>
        <v>2582.7750000000001</v>
      </c>
      <c r="P31" s="17">
        <f t="shared" si="1"/>
        <v>0</v>
      </c>
      <c r="Q31" s="17">
        <f t="shared" si="2"/>
        <v>0</v>
      </c>
      <c r="R31" s="18">
        <f t="shared" si="3"/>
        <v>0</v>
      </c>
    </row>
    <row r="32" spans="1:18" ht="15.75" thickBot="1" x14ac:dyDescent="0.3">
      <c r="A32" s="19"/>
      <c r="B32" s="29" t="s">
        <v>22</v>
      </c>
      <c r="C32" s="30"/>
      <c r="D32" s="41">
        <f>D26+D28+D30</f>
        <v>1249</v>
      </c>
      <c r="E32" s="41">
        <f t="shared" ref="E32:O32" si="13">E26+E28+E30</f>
        <v>78296.788732884495</v>
      </c>
      <c r="F32" s="41">
        <f t="shared" si="13"/>
        <v>1249</v>
      </c>
      <c r="G32" s="41">
        <f t="shared" si="13"/>
        <v>302</v>
      </c>
      <c r="H32" s="41">
        <f t="shared" si="13"/>
        <v>306</v>
      </c>
      <c r="I32" s="41">
        <f t="shared" si="13"/>
        <v>283</v>
      </c>
      <c r="J32" s="41">
        <f t="shared" si="13"/>
        <v>358</v>
      </c>
      <c r="K32" s="41">
        <f t="shared" si="13"/>
        <v>78296.788732884495</v>
      </c>
      <c r="L32" s="41">
        <f t="shared" si="13"/>
        <v>18690.084121544129</v>
      </c>
      <c r="M32" s="41">
        <f t="shared" si="13"/>
        <v>18805.280662077039</v>
      </c>
      <c r="N32" s="41">
        <f t="shared" si="13"/>
        <v>17917.531067179218</v>
      </c>
      <c r="O32" s="41">
        <f t="shared" si="13"/>
        <v>22883.892882084107</v>
      </c>
      <c r="P32" s="17">
        <f t="shared" si="1"/>
        <v>0</v>
      </c>
      <c r="Q32" s="17">
        <f t="shared" si="2"/>
        <v>0</v>
      </c>
      <c r="R32" s="18">
        <f t="shared" si="3"/>
        <v>0</v>
      </c>
    </row>
    <row r="33" spans="1:18" ht="15.75" thickBot="1" x14ac:dyDescent="0.3">
      <c r="A33" s="42" t="s">
        <v>27</v>
      </c>
      <c r="B33" s="43"/>
      <c r="C33" s="43"/>
      <c r="D33" s="44">
        <f>D13+D18+D25+D32</f>
        <v>3489</v>
      </c>
      <c r="E33" s="45">
        <f t="shared" ref="E33:O33" si="14">E13+E18+E25+E32</f>
        <v>202383.34729931084</v>
      </c>
      <c r="F33" s="44">
        <f t="shared" si="14"/>
        <v>3489</v>
      </c>
      <c r="G33" s="44">
        <f t="shared" si="14"/>
        <v>767</v>
      </c>
      <c r="H33" s="44">
        <f t="shared" si="14"/>
        <v>865</v>
      </c>
      <c r="I33" s="44">
        <f t="shared" si="14"/>
        <v>939</v>
      </c>
      <c r="J33" s="44">
        <f t="shared" si="14"/>
        <v>918</v>
      </c>
      <c r="K33" s="44">
        <f t="shared" si="14"/>
        <v>202383.34729931084</v>
      </c>
      <c r="L33" s="44">
        <f t="shared" si="14"/>
        <v>44435.207124959561</v>
      </c>
      <c r="M33" s="44">
        <f t="shared" si="14"/>
        <v>50210.921631184567</v>
      </c>
      <c r="N33" s="44">
        <f t="shared" si="14"/>
        <v>52419.636845797249</v>
      </c>
      <c r="O33" s="44">
        <f t="shared" si="14"/>
        <v>55317.58169736946</v>
      </c>
      <c r="P33" s="17">
        <f t="shared" si="1"/>
        <v>0</v>
      </c>
      <c r="Q33" s="46">
        <f>Q31-Q39</f>
        <v>0</v>
      </c>
      <c r="R33" s="18">
        <f t="shared" si="3"/>
        <v>0</v>
      </c>
    </row>
    <row r="34" spans="1:18" hidden="1" x14ac:dyDescent="0.25">
      <c r="A34" s="47"/>
      <c r="B34" s="47"/>
      <c r="C34" s="47"/>
      <c r="D34" s="48"/>
      <c r="E34" s="48">
        <f t="shared" ref="E34" si="15">E33-E35</f>
        <v>0</v>
      </c>
      <c r="F34" s="48"/>
      <c r="G34" s="48"/>
      <c r="H34" s="48"/>
      <c r="I34" s="48"/>
      <c r="J34" s="48"/>
      <c r="K34" s="48">
        <f>K33-K35</f>
        <v>0</v>
      </c>
      <c r="L34" s="48"/>
      <c r="M34" s="48"/>
      <c r="N34" s="48"/>
      <c r="O34" s="48"/>
      <c r="P34" s="17"/>
      <c r="Q34" s="46"/>
      <c r="R34" s="18"/>
    </row>
    <row r="35" spans="1:18" hidden="1" x14ac:dyDescent="0.25">
      <c r="D35" s="46"/>
      <c r="E35" s="46">
        <f>[4]Стоимость!Q57</f>
        <v>202383.34729931084</v>
      </c>
      <c r="F35" s="46"/>
      <c r="G35" s="46"/>
      <c r="H35" s="46"/>
      <c r="I35" s="46"/>
      <c r="J35" s="46"/>
      <c r="K35" s="46">
        <f>[4]Стоимость!Q57</f>
        <v>202383.34729931084</v>
      </c>
      <c r="L35" s="46"/>
      <c r="M35" s="46"/>
      <c r="N35" s="46"/>
      <c r="O35" s="46"/>
    </row>
    <row r="36" spans="1:18" hidden="1" x14ac:dyDescent="0.25"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</row>
    <row r="37" spans="1:18" hidden="1" x14ac:dyDescent="0.25"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</row>
    <row r="38" spans="1:18" hidden="1" x14ac:dyDescent="0.25">
      <c r="D38" s="46">
        <f>D33-D39</f>
        <v>0</v>
      </c>
      <c r="E38" s="46">
        <f t="shared" ref="E38:O38" si="16">E33-E39</f>
        <v>0</v>
      </c>
      <c r="F38" s="46">
        <f t="shared" si="16"/>
        <v>0</v>
      </c>
      <c r="G38" s="46">
        <f t="shared" si="16"/>
        <v>0</v>
      </c>
      <c r="H38" s="46">
        <f t="shared" si="16"/>
        <v>0</v>
      </c>
      <c r="I38" s="46">
        <f t="shared" si="16"/>
        <v>0</v>
      </c>
      <c r="J38" s="46">
        <f t="shared" si="16"/>
        <v>0</v>
      </c>
      <c r="K38" s="46">
        <f t="shared" si="16"/>
        <v>0</v>
      </c>
      <c r="L38" s="46">
        <f t="shared" si="16"/>
        <v>0</v>
      </c>
      <c r="M38" s="46">
        <f t="shared" si="16"/>
        <v>0</v>
      </c>
      <c r="N38" s="46">
        <f t="shared" si="16"/>
        <v>0</v>
      </c>
      <c r="O38" s="46">
        <f t="shared" si="16"/>
        <v>0</v>
      </c>
    </row>
    <row r="39" spans="1:18" hidden="1" x14ac:dyDescent="0.25">
      <c r="B39" s="49" t="s">
        <v>27</v>
      </c>
      <c r="C39" s="49"/>
      <c r="D39" s="50">
        <f>SUBTOTAL(9,D40:D42)</f>
        <v>3489</v>
      </c>
      <c r="E39" s="50">
        <f t="shared" ref="E39:O39" si="17">SUBTOTAL(9,E40:E42)</f>
        <v>202383.34729931084</v>
      </c>
      <c r="F39" s="50">
        <f t="shared" si="17"/>
        <v>3489</v>
      </c>
      <c r="G39" s="50">
        <f t="shared" si="17"/>
        <v>767</v>
      </c>
      <c r="H39" s="50">
        <f t="shared" si="17"/>
        <v>865</v>
      </c>
      <c r="I39" s="50">
        <f t="shared" si="17"/>
        <v>939</v>
      </c>
      <c r="J39" s="50">
        <f t="shared" si="17"/>
        <v>918</v>
      </c>
      <c r="K39" s="50">
        <f>SUBTOTAL(9,K40:K42)</f>
        <v>202383.34729931084</v>
      </c>
      <c r="L39" s="50">
        <f t="shared" si="17"/>
        <v>44435.207124959554</v>
      </c>
      <c r="M39" s="50">
        <f t="shared" si="17"/>
        <v>50210.921631184567</v>
      </c>
      <c r="N39" s="50">
        <f t="shared" si="17"/>
        <v>52419.636845797257</v>
      </c>
      <c r="O39" s="50">
        <f t="shared" si="17"/>
        <v>55317.58169736946</v>
      </c>
    </row>
    <row r="40" spans="1:18" ht="45" hidden="1" x14ac:dyDescent="0.25">
      <c r="B40" s="51" t="s">
        <v>28</v>
      </c>
      <c r="C40" s="51" t="s">
        <v>19</v>
      </c>
      <c r="D40" s="52">
        <f t="shared" ref="D40:O40" si="18">D26+D19+D9</f>
        <v>1670</v>
      </c>
      <c r="E40" s="52">
        <f t="shared" si="18"/>
        <v>132889.04650207242</v>
      </c>
      <c r="F40" s="52">
        <f t="shared" si="18"/>
        <v>1670</v>
      </c>
      <c r="G40" s="52">
        <f t="shared" si="18"/>
        <v>330</v>
      </c>
      <c r="H40" s="52">
        <f t="shared" si="18"/>
        <v>408</v>
      </c>
      <c r="I40" s="52">
        <f t="shared" si="18"/>
        <v>460</v>
      </c>
      <c r="J40" s="52">
        <f t="shared" si="18"/>
        <v>472</v>
      </c>
      <c r="K40" s="52">
        <f t="shared" si="18"/>
        <v>132889.04650207242</v>
      </c>
      <c r="L40" s="52">
        <f t="shared" si="18"/>
        <v>28010.473509880125</v>
      </c>
      <c r="M40" s="52">
        <f t="shared" si="18"/>
        <v>32996.981273542886</v>
      </c>
      <c r="N40" s="52">
        <f t="shared" si="18"/>
        <v>34328.668051799912</v>
      </c>
      <c r="O40" s="52">
        <f t="shared" si="18"/>
        <v>37552.923666849485</v>
      </c>
    </row>
    <row r="41" spans="1:18" ht="45" hidden="1" x14ac:dyDescent="0.25">
      <c r="B41" s="51" t="s">
        <v>29</v>
      </c>
      <c r="C41" s="51" t="s">
        <v>19</v>
      </c>
      <c r="D41" s="52">
        <f t="shared" ref="D41:O41" si="19">D14+D28+D21</f>
        <v>868</v>
      </c>
      <c r="E41" s="52">
        <f t="shared" si="19"/>
        <v>37105.621197238426</v>
      </c>
      <c r="F41" s="52">
        <f t="shared" si="19"/>
        <v>868</v>
      </c>
      <c r="G41" s="52">
        <f t="shared" si="19"/>
        <v>190</v>
      </c>
      <c r="H41" s="52">
        <f t="shared" si="19"/>
        <v>208</v>
      </c>
      <c r="I41" s="52">
        <f t="shared" si="19"/>
        <v>247</v>
      </c>
      <c r="J41" s="52">
        <f t="shared" si="19"/>
        <v>223</v>
      </c>
      <c r="K41" s="52">
        <f t="shared" si="19"/>
        <v>37105.621197238426</v>
      </c>
      <c r="L41" s="52">
        <f t="shared" si="19"/>
        <v>7904.2734150794295</v>
      </c>
      <c r="M41" s="52">
        <f t="shared" si="19"/>
        <v>8704.1093576416806</v>
      </c>
      <c r="N41" s="52">
        <f t="shared" si="19"/>
        <v>10269.34139399734</v>
      </c>
      <c r="O41" s="52">
        <f t="shared" si="19"/>
        <v>10227.897030519975</v>
      </c>
    </row>
    <row r="42" spans="1:18" ht="45" hidden="1" x14ac:dyDescent="0.25">
      <c r="B42" s="51" t="s">
        <v>30</v>
      </c>
      <c r="C42" s="51" t="s">
        <v>19</v>
      </c>
      <c r="D42" s="53">
        <f t="shared" ref="D42:O42" si="20">D11+D16+D23+D30</f>
        <v>951</v>
      </c>
      <c r="E42" s="53">
        <f t="shared" si="20"/>
        <v>32388.679599999999</v>
      </c>
      <c r="F42" s="53">
        <f t="shared" si="20"/>
        <v>951</v>
      </c>
      <c r="G42" s="53">
        <f t="shared" si="20"/>
        <v>247</v>
      </c>
      <c r="H42" s="53">
        <f t="shared" si="20"/>
        <v>249</v>
      </c>
      <c r="I42" s="53">
        <f t="shared" si="20"/>
        <v>232</v>
      </c>
      <c r="J42" s="53">
        <f t="shared" si="20"/>
        <v>223</v>
      </c>
      <c r="K42" s="53">
        <f t="shared" si="20"/>
        <v>32388.679599999999</v>
      </c>
      <c r="L42" s="53">
        <f t="shared" si="20"/>
        <v>8520.4601999999995</v>
      </c>
      <c r="M42" s="53">
        <f t="shared" si="20"/>
        <v>8509.8310000000001</v>
      </c>
      <c r="N42" s="53">
        <f t="shared" si="20"/>
        <v>7821.6274000000012</v>
      </c>
      <c r="O42" s="53">
        <f t="shared" si="20"/>
        <v>7536.7610000000004</v>
      </c>
    </row>
  </sheetData>
  <mergeCells count="29">
    <mergeCell ref="A33:C33"/>
    <mergeCell ref="B39:C39"/>
    <mergeCell ref="A19:A25"/>
    <mergeCell ref="B19:C19"/>
    <mergeCell ref="B21:C21"/>
    <mergeCell ref="B23:C23"/>
    <mergeCell ref="B25:C25"/>
    <mergeCell ref="A26:A32"/>
    <mergeCell ref="B26:C26"/>
    <mergeCell ref="B28:C28"/>
    <mergeCell ref="B30:C30"/>
    <mergeCell ref="B32:C32"/>
    <mergeCell ref="A9:A13"/>
    <mergeCell ref="B9:C9"/>
    <mergeCell ref="B11:C11"/>
    <mergeCell ref="B13:C13"/>
    <mergeCell ref="A14:A18"/>
    <mergeCell ref="B14:C14"/>
    <mergeCell ref="B16:C16"/>
    <mergeCell ref="B18:C18"/>
    <mergeCell ref="A4:O4"/>
    <mergeCell ref="A6:A8"/>
    <mergeCell ref="B6:B8"/>
    <mergeCell ref="C6:C8"/>
    <mergeCell ref="D6:D8"/>
    <mergeCell ref="E6:E8"/>
    <mergeCell ref="F6:O6"/>
    <mergeCell ref="F7:J7"/>
    <mergeCell ref="K7: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Реаб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2024-02-21T09:52:19Z</dcterms:created>
  <dcterms:modified xsi:type="dcterms:W3CDTF">2024-02-21T09:52:38Z</dcterms:modified>
</cp:coreProperties>
</file>